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roma3-my.sharepoint.com/personal/rrispoli_os_uniroma3_it/Documents/Desktop/"/>
    </mc:Choice>
  </mc:AlternateContent>
  <xr:revisionPtr revIDLastSave="1" documentId="8_{7B83A5C9-EA8D-40AF-B5F6-EDE3A48603B4}" xr6:coauthVersionLast="36" xr6:coauthVersionMax="47" xr10:uidLastSave="{2E2D2D15-B2E7-4C0D-AB39-C1F5269EF7D0}"/>
  <bookViews>
    <workbookView xWindow="0" yWindow="0" windowWidth="28800" windowHeight="12225" xr2:uid="{D8B87A1E-738F-4F7E-BB41-B2DC49E0784D}"/>
  </bookViews>
  <sheets>
    <sheet name="Bilancio esercizio 2020" sheetId="1" r:id="rId1"/>
  </sheets>
  <externalReferences>
    <externalReference r:id="rId2"/>
  </externalReferences>
  <definedNames>
    <definedName name="_xlnm.Print_Area" localSheetId="0">'Bilancio esercizio 2020'!$A$1:$E$333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0" i="1" l="1"/>
  <c r="D330" i="1"/>
  <c r="E323" i="1"/>
  <c r="D323" i="1"/>
  <c r="E322" i="1"/>
  <c r="E324" i="1" s="1"/>
  <c r="D322" i="1"/>
  <c r="E316" i="1"/>
  <c r="D316" i="1"/>
  <c r="E315" i="1"/>
  <c r="D315" i="1"/>
  <c r="E309" i="1"/>
  <c r="D309" i="1"/>
  <c r="E308" i="1"/>
  <c r="D308" i="1"/>
  <c r="E307" i="1"/>
  <c r="D307" i="1"/>
  <c r="E298" i="1"/>
  <c r="D298" i="1"/>
  <c r="E295" i="1"/>
  <c r="D295" i="1"/>
  <c r="E283" i="1"/>
  <c r="D283" i="1"/>
  <c r="E281" i="1"/>
  <c r="D281" i="1"/>
  <c r="E280" i="1"/>
  <c r="D280" i="1"/>
  <c r="E274" i="1"/>
  <c r="D274" i="1"/>
  <c r="E273" i="1"/>
  <c r="D273" i="1"/>
  <c r="E271" i="1"/>
  <c r="D271" i="1"/>
  <c r="E270" i="1"/>
  <c r="D270" i="1"/>
  <c r="E269" i="1"/>
  <c r="D269" i="1"/>
  <c r="E267" i="1"/>
  <c r="D267" i="1"/>
  <c r="E266" i="1"/>
  <c r="D266" i="1"/>
  <c r="E263" i="1"/>
  <c r="D263" i="1"/>
  <c r="E256" i="1"/>
  <c r="D256" i="1"/>
  <c r="E253" i="1"/>
  <c r="D253" i="1"/>
  <c r="E252" i="1"/>
  <c r="D252" i="1"/>
  <c r="E251" i="1"/>
  <c r="D251" i="1"/>
  <c r="E250" i="1"/>
  <c r="D250" i="1"/>
  <c r="E249" i="1"/>
  <c r="D249" i="1"/>
  <c r="D230" i="1"/>
  <c r="E227" i="1"/>
  <c r="D227" i="1"/>
  <c r="E217" i="1"/>
  <c r="D217" i="1"/>
  <c r="E216" i="1"/>
  <c r="D216" i="1"/>
  <c r="E215" i="1"/>
  <c r="D215" i="1"/>
  <c r="E214" i="1"/>
  <c r="D214" i="1"/>
  <c r="E213" i="1"/>
  <c r="D213" i="1"/>
  <c r="E212" i="1"/>
  <c r="D212" i="1"/>
  <c r="E211" i="1"/>
  <c r="D211" i="1"/>
  <c r="E205" i="1"/>
  <c r="D205" i="1"/>
  <c r="E204" i="1"/>
  <c r="D204" i="1"/>
  <c r="E203" i="1"/>
  <c r="D203" i="1"/>
  <c r="E190" i="1"/>
  <c r="D190" i="1"/>
  <c r="E184" i="1"/>
  <c r="E185" i="1" s="1"/>
  <c r="D184" i="1"/>
  <c r="E168" i="1"/>
  <c r="D168" i="1"/>
  <c r="E167" i="1"/>
  <c r="D167" i="1"/>
  <c r="E160" i="1"/>
  <c r="D160" i="1"/>
  <c r="E159" i="1"/>
  <c r="D159" i="1"/>
  <c r="E158" i="1"/>
  <c r="D158" i="1"/>
  <c r="E157" i="1"/>
  <c r="D157" i="1"/>
  <c r="E156" i="1"/>
  <c r="D156" i="1"/>
  <c r="E155" i="1"/>
  <c r="D155" i="1"/>
  <c r="E154" i="1"/>
  <c r="D154" i="1"/>
  <c r="E152" i="1"/>
  <c r="D152" i="1"/>
  <c r="E151" i="1"/>
  <c r="D151" i="1"/>
  <c r="E150" i="1"/>
  <c r="D150" i="1"/>
  <c r="E148" i="1"/>
  <c r="D148" i="1"/>
  <c r="E143" i="1"/>
  <c r="D143" i="1"/>
  <c r="E140" i="1"/>
  <c r="D140" i="1"/>
  <c r="E131" i="1"/>
  <c r="D131" i="1"/>
  <c r="E130" i="1"/>
  <c r="D130" i="1"/>
  <c r="E123" i="1"/>
  <c r="D123" i="1"/>
  <c r="E122" i="1"/>
  <c r="D122" i="1"/>
  <c r="E115" i="1"/>
  <c r="D115" i="1"/>
  <c r="E101" i="1"/>
  <c r="D101" i="1"/>
  <c r="E94" i="1"/>
  <c r="E96" i="1" s="1"/>
  <c r="D94" i="1"/>
  <c r="E87" i="1"/>
  <c r="E89" i="1" s="1"/>
  <c r="D87" i="1"/>
  <c r="D89" i="1" s="1"/>
  <c r="E70" i="1"/>
  <c r="D70" i="1"/>
  <c r="E69" i="1"/>
  <c r="D69" i="1"/>
  <c r="E59" i="1"/>
  <c r="D59" i="1"/>
  <c r="E58" i="1"/>
  <c r="D58" i="1"/>
  <c r="E56" i="1"/>
  <c r="D56" i="1"/>
  <c r="E55" i="1"/>
  <c r="D55" i="1"/>
  <c r="E54" i="1"/>
  <c r="D54" i="1"/>
  <c r="E53" i="1"/>
  <c r="D53" i="1"/>
  <c r="E52" i="1"/>
  <c r="D52" i="1"/>
  <c r="E50" i="1"/>
  <c r="D50" i="1"/>
  <c r="E49" i="1"/>
  <c r="D49" i="1"/>
  <c r="E36" i="1"/>
  <c r="D36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0" i="1"/>
  <c r="D20" i="1"/>
  <c r="E19" i="1"/>
  <c r="D19" i="1"/>
  <c r="E18" i="1"/>
  <c r="D18" i="1"/>
  <c r="E17" i="1"/>
  <c r="D17" i="1"/>
  <c r="E310" i="1" l="1"/>
  <c r="D275" i="1"/>
  <c r="E51" i="1"/>
  <c r="D71" i="1"/>
  <c r="D324" i="1"/>
  <c r="D51" i="1"/>
  <c r="D96" i="1"/>
  <c r="E124" i="1"/>
  <c r="E133" i="1"/>
  <c r="E61" i="1"/>
  <c r="E33" i="1"/>
  <c r="E161" i="1"/>
  <c r="E206" i="1"/>
  <c r="E218" i="1"/>
  <c r="D254" i="1"/>
  <c r="D258" i="1" s="1"/>
  <c r="E284" i="1"/>
  <c r="E21" i="1"/>
  <c r="E71" i="1"/>
  <c r="D169" i="1"/>
  <c r="D185" i="1"/>
  <c r="E254" i="1"/>
  <c r="E258" i="1" s="1"/>
  <c r="E275" i="1"/>
  <c r="D284" i="1"/>
  <c r="D33" i="1"/>
  <c r="D124" i="1"/>
  <c r="D133" i="1"/>
  <c r="E169" i="1"/>
  <c r="D206" i="1"/>
  <c r="D310" i="1"/>
  <c r="D21" i="1"/>
  <c r="D61" i="1"/>
  <c r="D161" i="1"/>
  <c r="D218" i="1"/>
  <c r="E39" i="1" l="1"/>
  <c r="D136" i="1"/>
  <c r="D188" i="1" s="1"/>
  <c r="E136" i="1"/>
  <c r="E300" i="1"/>
  <c r="E236" i="1"/>
  <c r="D300" i="1"/>
  <c r="E188" i="1"/>
  <c r="D39" i="1"/>
  <c r="E74" i="1"/>
  <c r="D236" i="1"/>
  <c r="D74" i="1"/>
  <c r="E303" i="1" l="1"/>
  <c r="E327" i="1" s="1"/>
  <c r="E333" i="1" s="1"/>
  <c r="E99" i="1"/>
  <c r="D99" i="1"/>
  <c r="D303" i="1"/>
  <c r="D327" i="1" l="1"/>
  <c r="D333" i="1" l="1"/>
</calcChain>
</file>

<file path=xl/sharedStrings.xml><?xml version="1.0" encoding="utf-8"?>
<sst xmlns="http://schemas.openxmlformats.org/spreadsheetml/2006/main" count="217" uniqueCount="177">
  <si>
    <t xml:space="preserve">   BILANCIO DI ESERCIZIO 2020</t>
  </si>
  <si>
    <t xml:space="preserve">STATO PATRIMONIALE </t>
  </si>
  <si>
    <t>ATTIVO</t>
  </si>
  <si>
    <t>A)</t>
  </si>
  <si>
    <t>IMMOBILIZZAZIONI</t>
  </si>
  <si>
    <t/>
  </si>
  <si>
    <t>I - IMMATERIALI</t>
  </si>
  <si>
    <t>1) Costi di impianto, di ampliamento e di sviluppo</t>
  </si>
  <si>
    <t>2) Diritti di brevetto e diritti di utilizzazione delle opere di ingegno</t>
  </si>
  <si>
    <t>3) Concessioni, licenze, marchi e diritti simili</t>
  </si>
  <si>
    <t>4) Immobilizzazioni in corso e acconti</t>
  </si>
  <si>
    <t>5) Altre immobilizzazioni immateriali</t>
  </si>
  <si>
    <t>TOTALE I - IMMATERIALI</t>
  </si>
  <si>
    <t>II - MATERIALI</t>
  </si>
  <si>
    <t>1) Terreni e fabbricati</t>
  </si>
  <si>
    <t>2) Impianti e attrezzature</t>
  </si>
  <si>
    <t>3) Attrezzature scientifiche</t>
  </si>
  <si>
    <t>4) Patrimonio librario, opere d'arte, d'antiquariato e museali</t>
  </si>
  <si>
    <t>5) Mobili e arredi</t>
  </si>
  <si>
    <t>6) Immobilizzazioni in corso e acconti</t>
  </si>
  <si>
    <t>7) Altre immobilizzazioni materiali</t>
  </si>
  <si>
    <t>iali</t>
  </si>
  <si>
    <t>TOTALE II - MATERIALI</t>
  </si>
  <si>
    <t>III - FINANZIARIE</t>
  </si>
  <si>
    <t xml:space="preserve"> TOTALE A) IMMOBILIZZAZIONI</t>
  </si>
  <si>
    <t xml:space="preserve"> B)</t>
  </si>
  <si>
    <t xml:space="preserve">  ATTIVO CIRCOLANTE</t>
  </si>
  <si>
    <t>I - RIMANENZE</t>
  </si>
  <si>
    <t>II - CREDITI (con separata indicazione, per ciascuna voce, degli importi esigibili entro l'esercizio successivo)</t>
  </si>
  <si>
    <t>1) Crediti verso MIUR e altre Amministrazioni centrali</t>
  </si>
  <si>
    <t>di cui a lungo termine</t>
  </si>
  <si>
    <t>di cui a breve termine</t>
  </si>
  <si>
    <t>2) Crediti verso Regioni e Province Autonome</t>
  </si>
  <si>
    <t>3) Crediti verso altre Amministrazioni locali</t>
  </si>
  <si>
    <t>4) Crediti verso l'Unione Europea e il Resto del Mondo</t>
  </si>
  <si>
    <t>5) Crediti verso Università</t>
  </si>
  <si>
    <t>6) Crediti verso studenti per tasse e contributi</t>
  </si>
  <si>
    <t>7) Crediti verso società ed enti controllati</t>
  </si>
  <si>
    <t>8) Crediti verso altri (pubblici)</t>
  </si>
  <si>
    <t>9) Crediti verso altri (privati)</t>
  </si>
  <si>
    <t>TOTALE II - CREDITI (con separata indicazione, per ciascuna voce, degli importi esigibili entro l'esercizio successivo)</t>
  </si>
  <si>
    <t>III - ATTIVITA' FINANZIARIE</t>
  </si>
  <si>
    <t>IV - DISPONIBILITA' LIQUIDE:</t>
  </si>
  <si>
    <t>1) Depositi bancari e postali</t>
  </si>
  <si>
    <t>2) Danaro e valori in cassa</t>
  </si>
  <si>
    <t>TOTALE IV - DISPONIBILITA' LIQUIDE</t>
  </si>
  <si>
    <t>TOTALE B) ATTIVO CIRCOLANTE</t>
  </si>
  <si>
    <t>C)</t>
  </si>
  <si>
    <t>RATEI E RISCONTI ATTIVI</t>
  </si>
  <si>
    <t>c1) Ratei e risconti attivi</t>
  </si>
  <si>
    <t>TOTALE C) RATEI E RISCONTI ATTIVI</t>
  </si>
  <si>
    <t>D)</t>
  </si>
  <si>
    <t>RATEI ATTIVI PER PROGETTI E RICERCHE IN CORSO</t>
  </si>
  <si>
    <t>d1) Ratei attivi per progetti e ricerche finanziate e co-finanziate in corso</t>
  </si>
  <si>
    <t>TOTALE D) RATEI ATTIVI PER PROGETTI E RICERCHE IN CORSO</t>
  </si>
  <si>
    <t>TOTALE ATTIVO</t>
  </si>
  <si>
    <t>CONTI D'ORDINE DELL'ATTIVO</t>
  </si>
  <si>
    <t>PASSIVO</t>
  </si>
  <si>
    <t>PATRIMONIO NETTO</t>
  </si>
  <si>
    <t xml:space="preserve">		 I - FONDO DI DOTAZIONE DELL'ATENEO</t>
  </si>
  <si>
    <t xml:space="preserve">		 II - PATRIMONIO VINCOLATO</t>
  </si>
  <si>
    <t xml:space="preserve">		 1) Fondi vincolati destinati da terzi</t>
  </si>
  <si>
    <t xml:space="preserve">			 2) Fondi vincolati per decisione degli organi istituzionali</t>
  </si>
  <si>
    <t xml:space="preserve">			 3) Riserve vincolate (per progetti specifici, obblighi di legge, o altro)</t>
  </si>
  <si>
    <t>TOTALE II - PATRIMONIO VINCOLATO</t>
  </si>
  <si>
    <t xml:space="preserve">		 III - PATRIMONIO NON VINCOLATO</t>
  </si>
  <si>
    <t xml:space="preserve">		 1) Risultato gestionale esercizio</t>
  </si>
  <si>
    <t xml:space="preserve">			 2) Risultati gestionali relativi ad esercizi precedenti</t>
  </si>
  <si>
    <t xml:space="preserve">			 3) Riserve statutarie</t>
  </si>
  <si>
    <t>TOTALE III - PATRIMONIO NON VINCOLATO</t>
  </si>
  <si>
    <t>TOTALE A) PATRIMONIO NETTO</t>
  </si>
  <si>
    <t>B)</t>
  </si>
  <si>
    <t>FONDI PER RISCHI E ONERI</t>
  </si>
  <si>
    <t>TRATTAMENTO DI FINE RAPPORTO DI LAVORO SUBORDINATO</t>
  </si>
  <si>
    <t>DEBITI (con separata indicazione, per ciascuna voce, degli importi esigibili oltre l'esercizio successivo)</t>
  </si>
  <si>
    <t xml:space="preserve">  1) Mutui e Debiti verso banche</t>
  </si>
  <si>
    <t xml:space="preserve">      di cui a lungo termine</t>
  </si>
  <si>
    <t xml:space="preserve">  2) Debiti verso MIUR e altre Amministrazioni centrali</t>
  </si>
  <si>
    <t xml:space="preserve">  3) Debiti verso Regione e Province Autonome</t>
  </si>
  <si>
    <t xml:space="preserve">  4) Debiti verso altre Amministrazioni locali</t>
  </si>
  <si>
    <t xml:space="preserve">  5) Debiti verso l'Unione Europea e il Resto del Mondo</t>
  </si>
  <si>
    <t xml:space="preserve">  6) Debiti verso Università</t>
  </si>
  <si>
    <t xml:space="preserve">  7) Debiti verso studenti</t>
  </si>
  <si>
    <t xml:space="preserve">  8) Acconti</t>
  </si>
  <si>
    <t xml:space="preserve">  9) Debiti verso fornitori</t>
  </si>
  <si>
    <t>10) Debiti verso dipendenti</t>
  </si>
  <si>
    <t>11) Debiti verso società o enti controllati</t>
  </si>
  <si>
    <t>12) Altri debiti</t>
  </si>
  <si>
    <t xml:space="preserve">	TOTALE D) DEBITI (con separata indicazione, per ciascuna voce, degli importi esigibili oltre l'esercizio successivo)</t>
  </si>
  <si>
    <t>E)</t>
  </si>
  <si>
    <t>RATEI E RISCONTI PASSIVI E CONTRIBUTI AGLI INVESTIMENTI</t>
  </si>
  <si>
    <t xml:space="preserve"> e1) Contributi agli investimenti</t>
  </si>
  <si>
    <t xml:space="preserve"> e2) Ratei e risconti passivi</t>
  </si>
  <si>
    <t xml:space="preserve">	TOTALE E) RATEI E RISCONTI PASSIVI E CONTRIBUTI AGLI INVESTIMENTI</t>
  </si>
  <si>
    <t>F)</t>
  </si>
  <si>
    <t>RISCONTI PASSIVI PER PROGETTI E RICERCHE IN CORSO</t>
  </si>
  <si>
    <t>f1) Risconti passivi per progetti e ricerche finanziate e co-finanziate  in corso</t>
  </si>
  <si>
    <t>TOTALE F) RISCONTI PASSIVI PER PROGETTI E RICERCHE IN CORSO</t>
  </si>
  <si>
    <t>TOTALE PASSIVO</t>
  </si>
  <si>
    <t>CONTI D'ORDINE DEL PASSIVO</t>
  </si>
  <si>
    <t xml:space="preserve">CONTO ECONOMICO  </t>
  </si>
  <si>
    <t>PROVENTI OPERATIVI</t>
  </si>
  <si>
    <t>I. PROVENTI PROPRI</t>
  </si>
  <si>
    <t>1) Proventi per la didattica</t>
  </si>
  <si>
    <t>2) Proventi da Ricerche commissionate e trasferimento tecnologico</t>
  </si>
  <si>
    <t>3) Proventi da Ricerche con finanziamenti competitivi</t>
  </si>
  <si>
    <t>TOTALE I. PROVENTI PROPRI</t>
  </si>
  <si>
    <t>II. CONTRIBUTI</t>
  </si>
  <si>
    <t>1) Contributi MIUR e altre Amministrazioni centrali</t>
  </si>
  <si>
    <t>2) Contributi Regioni e Province autonome</t>
  </si>
  <si>
    <t>3) Contributi altre Amministrazioni locali</t>
  </si>
  <si>
    <t>4) Contributi dall'Unione Europea e dal Resto del Mondo</t>
  </si>
  <si>
    <t>5) Contributi da Università</t>
  </si>
  <si>
    <t>6) Contributi da altri (pubblici)</t>
  </si>
  <si>
    <t>7) Contributi da altri (privati)</t>
  </si>
  <si>
    <t>TOTALE II. CONTRIBUTI</t>
  </si>
  <si>
    <t>III. PROVENTI PER ATTIVITA' ASSISTENZIALE</t>
  </si>
  <si>
    <t>IV. PROVENTI PER GESTIONE DIRETTA INTERVENTI PER IL DIRITTO ALLO STUDIO</t>
  </si>
  <si>
    <t>V. ALTRI PROVENTI E RICAVI DIVERSI</t>
  </si>
  <si>
    <t>VI. VARIAZIONE RIMANENZE</t>
  </si>
  <si>
    <t>VII. INCREMENTO DELLE IMMOBILIZZAZIONI PER LAVORI INTERNI</t>
  </si>
  <si>
    <t xml:space="preserve"> TOTALE PROVENTI (A)</t>
  </si>
  <si>
    <t>COSTI OPERATIVI</t>
  </si>
  <si>
    <t>VIII. COSTI DEL PERSONALE</t>
  </si>
  <si>
    <t>1) Costi del personale dedicato alla ricerca e alla didattica:</t>
  </si>
  <si>
    <t>a) docenti/ricercatori</t>
  </si>
  <si>
    <t>b) collaborazioni scientifiche (collaboratori, assegnisti, ecc..)</t>
  </si>
  <si>
    <t>c) docenti a contratto</t>
  </si>
  <si>
    <t>d) esperti linguistici</t>
  </si>
  <si>
    <t>e) altro personale dedicato alla didattica e alla ricerca</t>
  </si>
  <si>
    <t>TOTALE 1) Costi del personale dedicato alla ricerca e alla didattica</t>
  </si>
  <si>
    <t>2) Costi del personale dirigente e tecnico amministrativo</t>
  </si>
  <si>
    <t>TOTALE VIII. COSTI DEL PERSONALE</t>
  </si>
  <si>
    <t>IX. COSTI DELLA GESTIONE CORRENTE</t>
  </si>
  <si>
    <t xml:space="preserve"> 1) Costo per il sostegno agli studenti</t>
  </si>
  <si>
    <t xml:space="preserve"> 2) Costi per il diritto allo studio</t>
  </si>
  <si>
    <t xml:space="preserve"> 3) Costi per l'attività editoriale</t>
  </si>
  <si>
    <t xml:space="preserve"> 4) Trasferimenti a partner di progetti coordinati</t>
  </si>
  <si>
    <t xml:space="preserve"> 5) Acquisto materiale consumo per laboratori</t>
  </si>
  <si>
    <t xml:space="preserve"> 6) Variazione rimanenze di materiale di consumo per laboratori</t>
  </si>
  <si>
    <t xml:space="preserve"> 7) Acquisto di libri, periodici e materiale bibliografico</t>
  </si>
  <si>
    <t xml:space="preserve"> 8) Acquisto di servizi e collaborazioni tecnico gestionali</t>
  </si>
  <si>
    <t xml:space="preserve"> 9) Acquisto altri materiali</t>
  </si>
  <si>
    <t>10) Variazione delle rimanenze di materiali</t>
  </si>
  <si>
    <t>11) Costi per godimento beni di terzi</t>
  </si>
  <si>
    <t>12) Altri costi</t>
  </si>
  <si>
    <t>TOTALE IX. COSTI DELLA GESTIONE CORRENTE</t>
  </si>
  <si>
    <t>X. AMMORTAMENTI E SVALUTAZIONI</t>
  </si>
  <si>
    <t>1) Ammortamenti immobilizzazioni immateriali</t>
  </si>
  <si>
    <t>2) Ammortamenti immobilizzazioni materiali</t>
  </si>
  <si>
    <t>3) Svalutazioni immobilizzazioni</t>
  </si>
  <si>
    <t>4) Svalutazioni dei crediti compresi nell'attivo circolante e nelle disponibilità liquide</t>
  </si>
  <si>
    <t>TOTALE X. AMMORTAMENTI E SVALUTAZIONI</t>
  </si>
  <si>
    <t>XI. ACCANTONAMENTI PER RISCHI E ONERI</t>
  </si>
  <si>
    <t>XII. ONERI DIVERSI DI GESTIONE</t>
  </si>
  <si>
    <t xml:space="preserve"> TOTALE COSTI (B)</t>
  </si>
  <si>
    <t>DIFFERENZA TRA PROVENTI E COSTI OPERATIVI
 (A - B)</t>
  </si>
  <si>
    <t xml:space="preserve"> C)</t>
  </si>
  <si>
    <t>PROVENTI E ONERI FINANZIARI</t>
  </si>
  <si>
    <t>1) Proventi finanziari</t>
  </si>
  <si>
    <t>2) Interessi e altri oneri finanziari</t>
  </si>
  <si>
    <t>3) Utile e perdite su cambi</t>
  </si>
  <si>
    <t>TOTALE PROVENTI E ONERI FINANZIARI (C)</t>
  </si>
  <si>
    <t xml:space="preserve"> D)</t>
  </si>
  <si>
    <t>RETTIFICHE DI VALORE DI ATTIVITA' FINANZIARIE</t>
  </si>
  <si>
    <t>1) Rivalutazioni</t>
  </si>
  <si>
    <t>2) Svalutazioni</t>
  </si>
  <si>
    <t>TOTALE  RETTIFICHE DI VALORE DI ATTIVITA' FINANZIARIE (D)</t>
  </si>
  <si>
    <t xml:space="preserve"> E)</t>
  </si>
  <si>
    <t>PROVENTI E ONERI STRAORDINARI</t>
  </si>
  <si>
    <t>1) Proventi</t>
  </si>
  <si>
    <t>2) Oneri</t>
  </si>
  <si>
    <t>PROVENTI E ONERI STRAORDINARI (E)</t>
  </si>
  <si>
    <t>RISULTATO PRIMA DELLE IMPOSTE 
(A - B + C + D + E)</t>
  </si>
  <si>
    <t xml:space="preserve"> F)</t>
  </si>
  <si>
    <t>IMPOSTE SUL REDDITO DELL'ESERCIZIO CORRENTI, DIFFERITE, ANTICIPATE</t>
  </si>
  <si>
    <t>RISULTATO DELL'ESERCIZIO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</si>
</sst>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#,##0.00_ ;\-#,##0.00\ "/>
  </numFmts>
  <fonts count="24"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sz val="10"/>
      <name val="SansSerif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name val="SansSerif"/>
    </font>
    <font>
      <sz val="8"/>
      <name val="Arial"/>
      <family val="2"/>
    </font>
    <font>
      <b/>
      <sz val="8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b/>
      <sz val="12"/>
      <name val="SansSerif"/>
    </font>
    <font>
      <b/>
      <sz val="10"/>
      <name val="SansSerif"/>
    </font>
    <font>
      <b/>
      <sz val="11"/>
      <name val="SansSerif"/>
    </font>
    <font>
      <sz val="14"/>
      <name val="SansSerif"/>
    </font>
    <font>
      <b/>
      <sz val="14"/>
      <name val="SansSerif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 applyNumberFormat="0" applyFont="0" applyFill="0" applyBorder="0" applyAlignment="0" applyProtection="0"/>
    <xf numFmtId="164" fontId="1" fillId="0" borderId="0" applyNumberFormat="0" applyFont="0" applyFill="0" applyBorder="0" applyAlignment="0" applyProtection="0"/>
  </cellStyleXfs>
  <cellXfs count="193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NumberFormat="1" applyFont="1" applyFill="1" applyBorder="1" applyAlignment="1">
      <alignment horizontal="left" vertical="center"/>
    </xf>
    <xf numFmtId="164" fontId="2" fillId="0" borderId="0" xfId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Border="1" applyAlignment="1" applyProtection="1">
      <alignment horizontal="right" vertical="center" wrapText="1"/>
    </xf>
    <xf numFmtId="0" fontId="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 horizontal="right" vertical="center" wrapText="1"/>
    </xf>
    <xf numFmtId="0" fontId="10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11" fillId="0" borderId="7" xfId="0" applyNumberFormat="1" applyFont="1" applyFill="1" applyBorder="1" applyAlignment="1" applyProtection="1">
      <alignment horizontal="left" vertical="center" wrapText="1"/>
    </xf>
    <xf numFmtId="4" fontId="10" fillId="0" borderId="1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12" fillId="0" borderId="0" xfId="0" applyNumberFormat="1" applyFont="1" applyFill="1" applyBorder="1" applyAlignment="1">
      <alignment horizontal="left" vertical="center" wrapText="1"/>
    </xf>
    <xf numFmtId="4" fontId="8" fillId="0" borderId="0" xfId="0" applyNumberFormat="1" applyFont="1" applyFill="1" applyBorder="1" applyAlignment="1" applyProtection="1">
      <alignment horizontal="right" vertical="center" wrapText="1"/>
    </xf>
    <xf numFmtId="0" fontId="8" fillId="0" borderId="0" xfId="0" applyNumberFormat="1" applyFont="1" applyFill="1" applyBorder="1" applyAlignment="1" applyProtection="1">
      <alignment vertical="center" wrapText="1"/>
    </xf>
    <xf numFmtId="0" fontId="8" fillId="0" borderId="0" xfId="0" applyNumberFormat="1" applyFont="1" applyFill="1" applyBorder="1" applyAlignment="1">
      <alignment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1" fillId="0" borderId="5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13" fillId="0" borderId="7" xfId="0" applyNumberFormat="1" applyFont="1" applyFill="1" applyBorder="1" applyAlignment="1" applyProtection="1">
      <alignment horizontal="left" vertical="center" wrapText="1"/>
    </xf>
    <xf numFmtId="0" fontId="10" fillId="0" borderId="8" xfId="0" applyNumberFormat="1" applyFont="1" applyFill="1" applyBorder="1" applyAlignment="1" applyProtection="1">
      <alignment horizontal="left" vertical="center" wrapText="1"/>
    </xf>
    <xf numFmtId="0" fontId="11" fillId="0" borderId="8" xfId="0" applyNumberFormat="1" applyFont="1" applyFill="1" applyBorder="1" applyAlignment="1" applyProtection="1">
      <alignment horizontal="left" vertical="center" wrapText="1"/>
    </xf>
    <xf numFmtId="0" fontId="13" fillId="0" borderId="0" xfId="0" applyNumberFormat="1" applyFont="1" applyFill="1" applyBorder="1" applyAlignment="1" applyProtection="1">
      <alignment horizontal="left" vertical="center" wrapText="1"/>
    </xf>
    <xf numFmtId="4" fontId="10" fillId="0" borderId="0" xfId="0" applyNumberFormat="1" applyFont="1" applyFill="1" applyBorder="1" applyAlignment="1" applyProtection="1">
      <alignment horizontal="right" vertical="center" wrapText="1"/>
    </xf>
    <xf numFmtId="0" fontId="14" fillId="0" borderId="0" xfId="0" applyNumberFormat="1" applyFont="1" applyFill="1" applyBorder="1" applyAlignment="1" applyProtection="1">
      <alignment horizontal="left" vertical="center" wrapText="1"/>
    </xf>
    <xf numFmtId="4" fontId="3" fillId="0" borderId="1" xfId="0" applyNumberFormat="1" applyFont="1" applyFill="1" applyBorder="1" applyAlignment="1" applyProtection="1">
      <alignment horizontal="right" vertical="center" wrapText="1"/>
    </xf>
    <xf numFmtId="0" fontId="4" fillId="0" borderId="0" xfId="0" applyNumberFormat="1" applyFont="1" applyFill="1" applyBorder="1" applyAlignment="1">
      <alignment vertical="center"/>
    </xf>
    <xf numFmtId="0" fontId="15" fillId="2" borderId="0" xfId="0" applyNumberFormat="1" applyFont="1" applyFill="1" applyBorder="1" applyAlignment="1" applyProtection="1">
      <alignment horizontal="left" vertical="center" wrapText="1"/>
    </xf>
    <xf numFmtId="4" fontId="15" fillId="0" borderId="0" xfId="0" applyNumberFormat="1" applyFont="1" applyFill="1" applyBorder="1" applyAlignment="1" applyProtection="1">
      <alignment horizontal="right" vertical="center" wrapText="1"/>
    </xf>
    <xf numFmtId="0" fontId="0" fillId="0" borderId="0" xfId="0" applyNumberFormat="1" applyFont="1" applyFill="1" applyBorder="1" applyAlignment="1" applyProtection="1">
      <alignment horizontal="right" vertical="center" wrapText="1"/>
    </xf>
    <xf numFmtId="4" fontId="12" fillId="0" borderId="0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 applyFont="1" applyFill="1" applyBorder="1" applyAlignment="1" applyProtection="1">
      <alignment horizontal="right" vertical="center" wrapText="1"/>
    </xf>
    <xf numFmtId="0" fontId="13" fillId="0" borderId="2" xfId="0" applyNumberFormat="1" applyFont="1" applyFill="1" applyBorder="1" applyAlignment="1" applyProtection="1">
      <alignment horizontal="left" vertical="center" wrapText="1"/>
    </xf>
    <xf numFmtId="0" fontId="13" fillId="0" borderId="4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>
      <alignment horizontal="left" vertical="center" wrapText="1"/>
    </xf>
    <xf numFmtId="0" fontId="14" fillId="0" borderId="0" xfId="0" applyNumberFormat="1" applyFont="1" applyFill="1" applyBorder="1" applyAlignment="1">
      <alignment vertical="center"/>
    </xf>
    <xf numFmtId="0" fontId="13" fillId="0" borderId="5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>
      <alignment vertical="center"/>
    </xf>
    <xf numFmtId="0" fontId="20" fillId="0" borderId="0" xfId="0" applyNumberFormat="1" applyFont="1" applyFill="1" applyBorder="1" applyAlignment="1" applyProtection="1">
      <alignment horizontal="left" vertical="center" wrapText="1"/>
    </xf>
    <xf numFmtId="0" fontId="12" fillId="2" borderId="0" xfId="0" applyNumberFormat="1" applyFont="1" applyFill="1" applyBorder="1" applyAlignment="1" applyProtection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0" fontId="19" fillId="0" borderId="0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right"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4" fontId="11" fillId="0" borderId="1" xfId="0" applyNumberFormat="1" applyFont="1" applyFill="1" applyBorder="1" applyAlignment="1" applyProtection="1">
      <alignment horizontal="right" vertical="center" wrapText="1"/>
    </xf>
    <xf numFmtId="0" fontId="11" fillId="0" borderId="0" xfId="0" applyNumberFormat="1" applyFont="1" applyFill="1" applyBorder="1" applyAlignment="1" applyProtection="1">
      <alignment vertical="center" wrapText="1"/>
    </xf>
    <xf numFmtId="0" fontId="11" fillId="0" borderId="0" xfId="0" applyNumberFormat="1" applyFont="1" applyFill="1" applyBorder="1" applyAlignment="1">
      <alignment vertical="center" wrapText="1"/>
    </xf>
    <xf numFmtId="4" fontId="11" fillId="0" borderId="0" xfId="0" applyNumberFormat="1" applyFont="1" applyFill="1" applyBorder="1" applyAlignment="1" applyProtection="1">
      <alignment horizontal="right" vertical="center" wrapText="1"/>
    </xf>
    <xf numFmtId="0" fontId="10" fillId="0" borderId="1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 applyProtection="1">
      <alignment horizontal="right" vertical="center" wrapText="1"/>
    </xf>
    <xf numFmtId="0" fontId="11" fillId="0" borderId="0" xfId="0" applyNumberFormat="1" applyFont="1" applyFill="1" applyBorder="1" applyAlignment="1">
      <alignment vertical="center"/>
    </xf>
    <xf numFmtId="0" fontId="19" fillId="0" borderId="7" xfId="0" applyNumberFormat="1" applyFont="1" applyFill="1" applyBorder="1" applyAlignment="1" applyProtection="1">
      <alignment horizontal="left" vertical="center" wrapText="1"/>
    </xf>
    <xf numFmtId="4" fontId="0" fillId="0" borderId="0" xfId="0" applyNumberFormat="1"/>
    <xf numFmtId="0" fontId="10" fillId="2" borderId="0" xfId="0" applyNumberFormat="1" applyFont="1" applyFill="1" applyBorder="1" applyAlignment="1" applyProtection="1">
      <alignment horizontal="left" vertical="center" wrapText="1"/>
    </xf>
    <xf numFmtId="0" fontId="3" fillId="0" borderId="7" xfId="0" applyNumberFormat="1" applyFont="1" applyFill="1" applyBorder="1" applyAlignment="1" applyProtection="1">
      <alignment horizontal="right" vertical="center" wrapText="1"/>
    </xf>
    <xf numFmtId="4" fontId="17" fillId="0" borderId="0" xfId="0" applyNumberFormat="1" applyFont="1" applyFill="1" applyAlignment="1" applyProtection="1">
      <alignment horizontal="right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 applyProtection="1">
      <alignment horizontal="right" vertical="center" wrapText="1"/>
    </xf>
    <xf numFmtId="0" fontId="8" fillId="0" borderId="0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4" fontId="12" fillId="0" borderId="0" xfId="0" applyNumberFormat="1" applyFont="1" applyFill="1" applyAlignment="1" applyProtection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165" fontId="10" fillId="0" borderId="1" xfId="0" applyNumberFormat="1" applyFont="1" applyFill="1" applyBorder="1" applyAlignment="1" applyProtection="1">
      <alignment horizontal="right" vertical="center" wrapText="1"/>
    </xf>
    <xf numFmtId="4" fontId="10" fillId="0" borderId="9" xfId="0" applyNumberFormat="1" applyFont="1" applyFill="1" applyBorder="1" applyAlignment="1" applyProtection="1">
      <alignment horizontal="right" vertical="center" wrapText="1"/>
    </xf>
    <xf numFmtId="0" fontId="10" fillId="0" borderId="0" xfId="0" applyNumberFormat="1" applyFont="1" applyFill="1" applyBorder="1" applyAlignment="1" applyProtection="1">
      <alignment vertical="center" wrapText="1"/>
    </xf>
    <xf numFmtId="0" fontId="10" fillId="0" borderId="0" xfId="0" applyNumberFormat="1" applyFont="1" applyFill="1" applyBorder="1" applyAlignment="1">
      <alignment vertical="center" wrapText="1"/>
    </xf>
    <xf numFmtId="0" fontId="19" fillId="0" borderId="8" xfId="0" applyNumberFormat="1" applyFont="1" applyFill="1" applyBorder="1" applyAlignment="1" applyProtection="1">
      <alignment horizontal="left" vertical="center" wrapText="1"/>
    </xf>
    <xf numFmtId="0" fontId="10" fillId="0" borderId="8" xfId="0" applyNumberFormat="1" applyFont="1" applyFill="1" applyBorder="1" applyAlignment="1">
      <alignment horizontal="left" vertical="center" wrapText="1"/>
    </xf>
    <xf numFmtId="4" fontId="11" fillId="0" borderId="12" xfId="0" applyNumberFormat="1" applyFont="1" applyFill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right" vertical="center" wrapText="1"/>
    </xf>
    <xf numFmtId="0" fontId="10" fillId="0" borderId="4" xfId="0" applyNumberFormat="1" applyFont="1" applyFill="1" applyBorder="1" applyAlignment="1" applyProtection="1">
      <alignment horizontal="right" vertical="center" wrapText="1"/>
    </xf>
    <xf numFmtId="0" fontId="0" fillId="0" borderId="0" xfId="0" applyNumberFormat="1" applyFont="1" applyFill="1" applyBorder="1" applyAlignment="1" applyProtection="1">
      <alignment vertical="center" wrapText="1"/>
    </xf>
    <xf numFmtId="0" fontId="22" fillId="0" borderId="7" xfId="0" applyNumberFormat="1" applyFont="1" applyFill="1" applyBorder="1" applyAlignment="1" applyProtection="1">
      <alignment horizontal="left" vertical="center" wrapText="1"/>
    </xf>
    <xf numFmtId="4" fontId="3" fillId="0" borderId="9" xfId="0" applyNumberFormat="1" applyFont="1" applyFill="1" applyBorder="1" applyAlignment="1" applyProtection="1">
      <alignment horizontal="right" vertical="center" wrapText="1"/>
    </xf>
    <xf numFmtId="0" fontId="11" fillId="0" borderId="2" xfId="0" applyNumberFormat="1" applyFont="1" applyFill="1" applyBorder="1" applyAlignment="1">
      <alignment vertical="center"/>
    </xf>
    <xf numFmtId="0" fontId="11" fillId="0" borderId="4" xfId="0" applyNumberFormat="1" applyFont="1" applyFill="1" applyBorder="1" applyAlignment="1">
      <alignment vertical="center"/>
    </xf>
    <xf numFmtId="0" fontId="11" fillId="0" borderId="7" xfId="0" applyNumberFormat="1" applyFont="1" applyFill="1" applyBorder="1" applyAlignment="1">
      <alignment vertical="center"/>
    </xf>
    <xf numFmtId="4" fontId="10" fillId="0" borderId="16" xfId="0" applyNumberFormat="1" applyFont="1" applyFill="1" applyBorder="1" applyAlignment="1" applyProtection="1">
      <alignment horizontal="right" vertical="center" wrapText="1"/>
    </xf>
    <xf numFmtId="4" fontId="10" fillId="0" borderId="1" xfId="0" applyNumberFormat="1" applyFont="1" applyFill="1" applyBorder="1" applyAlignment="1">
      <alignment vertical="center"/>
    </xf>
    <xf numFmtId="0" fontId="3" fillId="0" borderId="7" xfId="0" applyNumberFormat="1" applyFont="1" applyFill="1" applyBorder="1" applyAlignment="1">
      <alignment vertical="center"/>
    </xf>
    <xf numFmtId="0" fontId="3" fillId="0" borderId="8" xfId="0" applyNumberFormat="1" applyFont="1" applyFill="1" applyBorder="1" applyAlignment="1">
      <alignment vertical="center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>
      <alignment horizontal="left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>
      <alignment horizontal="left" vertical="center" wrapText="1"/>
    </xf>
    <xf numFmtId="0" fontId="19" fillId="0" borderId="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right" vertical="center" wrapText="1"/>
    </xf>
    <xf numFmtId="0" fontId="2" fillId="0" borderId="17" xfId="0" applyNumberFormat="1" applyFont="1" applyFill="1" applyBorder="1" applyAlignment="1" applyProtection="1">
      <alignment horizontal="right" vertical="center" wrapText="1"/>
    </xf>
    <xf numFmtId="4" fontId="11" fillId="0" borderId="17" xfId="0" applyNumberFormat="1" applyFont="1" applyFill="1" applyBorder="1" applyAlignment="1" applyProtection="1">
      <alignment horizontal="right" vertical="center" wrapText="1"/>
    </xf>
    <xf numFmtId="4" fontId="11" fillId="0" borderId="16" xfId="0" applyNumberFormat="1" applyFont="1" applyFill="1" applyBorder="1" applyAlignment="1" applyProtection="1">
      <alignment horizontal="right" vertical="center" wrapText="1"/>
    </xf>
    <xf numFmtId="0" fontId="11" fillId="0" borderId="10" xfId="0" applyNumberFormat="1" applyFont="1" applyFill="1" applyBorder="1" applyAlignment="1" applyProtection="1">
      <alignment horizontal="right" vertical="center" wrapText="1"/>
    </xf>
    <xf numFmtId="0" fontId="11" fillId="0" borderId="17" xfId="0" applyNumberFormat="1" applyFont="1" applyFill="1" applyBorder="1" applyAlignment="1" applyProtection="1">
      <alignment horizontal="right" vertical="center" wrapText="1"/>
    </xf>
    <xf numFmtId="4" fontId="17" fillId="0" borderId="17" xfId="0" applyNumberFormat="1" applyFont="1" applyFill="1" applyBorder="1" applyAlignment="1" applyProtection="1">
      <alignment horizontal="right" vertical="center" wrapText="1"/>
    </xf>
    <xf numFmtId="4" fontId="17" fillId="0" borderId="16" xfId="0" applyNumberFormat="1" applyFont="1" applyFill="1" applyBorder="1" applyAlignment="1" applyProtection="1">
      <alignment horizontal="right" vertical="center" wrapText="1"/>
    </xf>
    <xf numFmtId="0" fontId="11" fillId="0" borderId="15" xfId="0" applyNumberFormat="1" applyFont="1" applyFill="1" applyBorder="1" applyAlignment="1">
      <alignment horizontal="left" vertical="center" wrapText="1"/>
    </xf>
    <xf numFmtId="165" fontId="11" fillId="0" borderId="16" xfId="0" applyNumberFormat="1" applyFont="1" applyFill="1" applyBorder="1" applyAlignment="1" applyProtection="1">
      <alignment horizontal="right" vertical="center" wrapText="1"/>
    </xf>
    <xf numFmtId="4" fontId="11" fillId="0" borderId="9" xfId="0" applyNumberFormat="1" applyFont="1" applyFill="1" applyBorder="1" applyAlignment="1" applyProtection="1">
      <alignment horizontal="right" vertical="center" wrapText="1"/>
    </xf>
    <xf numFmtId="4" fontId="11" fillId="0" borderId="10" xfId="0" applyNumberFormat="1" applyFont="1" applyFill="1" applyBorder="1" applyAlignment="1" applyProtection="1">
      <alignment horizontal="right" vertical="center" wrapText="1"/>
    </xf>
    <xf numFmtId="165" fontId="11" fillId="0" borderId="17" xfId="0" applyNumberFormat="1" applyFont="1" applyFill="1" applyBorder="1" applyAlignment="1" applyProtection="1">
      <alignment horizontal="right" vertical="center" wrapText="1"/>
    </xf>
    <xf numFmtId="4" fontId="16" fillId="0" borderId="17" xfId="0" applyNumberFormat="1" applyFont="1" applyFill="1" applyBorder="1" applyAlignment="1" applyProtection="1">
      <alignment horizontal="right" vertical="center" wrapText="1"/>
    </xf>
    <xf numFmtId="0" fontId="11" fillId="0" borderId="10" xfId="0" applyNumberFormat="1" applyFont="1" applyFill="1" applyBorder="1" applyAlignment="1">
      <alignment horizontal="left" vertical="center" wrapText="1"/>
    </xf>
    <xf numFmtId="0" fontId="11" fillId="0" borderId="17" xfId="0" applyNumberFormat="1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 applyProtection="1">
      <alignment horizontal="right" vertical="center" wrapText="1"/>
    </xf>
    <xf numFmtId="4" fontId="10" fillId="0" borderId="17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 applyProtection="1">
      <alignment vertical="center" wrapText="1"/>
    </xf>
    <xf numFmtId="0" fontId="11" fillId="0" borderId="0" xfId="0" applyNumberFormat="1" applyFont="1" applyFill="1" applyBorder="1" applyAlignment="1">
      <alignment vertical="center" wrapText="1"/>
    </xf>
    <xf numFmtId="0" fontId="11" fillId="0" borderId="6" xfId="0" applyNumberFormat="1" applyFont="1" applyFill="1" applyBorder="1" applyAlignment="1" applyProtection="1">
      <alignment vertical="center" wrapText="1"/>
    </xf>
    <xf numFmtId="0" fontId="11" fillId="0" borderId="6" xfId="0" applyNumberFormat="1" applyFont="1" applyFill="1" applyBorder="1" applyAlignment="1">
      <alignment vertical="center" wrapText="1"/>
    </xf>
    <xf numFmtId="0" fontId="10" fillId="0" borderId="8" xfId="0" applyNumberFormat="1" applyFont="1" applyFill="1" applyBorder="1" applyAlignment="1" applyProtection="1">
      <alignment horizontal="left" vertical="center" wrapText="1"/>
    </xf>
    <xf numFmtId="0" fontId="10" fillId="0" borderId="8" xfId="0" applyNumberFormat="1" applyFont="1" applyFill="1" applyBorder="1" applyAlignment="1">
      <alignment horizontal="left" vertical="center" wrapText="1"/>
    </xf>
    <xf numFmtId="0" fontId="10" fillId="0" borderId="6" xfId="0" applyNumberFormat="1" applyFont="1" applyFill="1" applyBorder="1" applyAlignment="1" applyProtection="1">
      <alignment horizontal="left" vertical="center" wrapText="1"/>
    </xf>
    <xf numFmtId="0" fontId="10" fillId="0" borderId="6" xfId="0" applyNumberFormat="1" applyFont="1" applyFill="1" applyBorder="1" applyAlignment="1">
      <alignment horizontal="left" vertical="center" wrapText="1"/>
    </xf>
    <xf numFmtId="0" fontId="11" fillId="0" borderId="15" xfId="0" applyNumberFormat="1" applyFont="1" applyFill="1" applyBorder="1" applyAlignment="1">
      <alignment vertical="center" wrapText="1"/>
    </xf>
    <xf numFmtId="0" fontId="3" fillId="0" borderId="7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11" fillId="0" borderId="14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1" fillId="0" borderId="15" xfId="0" applyNumberFormat="1" applyFont="1" applyFill="1" applyBorder="1" applyAlignment="1">
      <alignment horizontal="left" vertical="center" wrapText="1"/>
    </xf>
    <xf numFmtId="0" fontId="16" fillId="0" borderId="0" xfId="0" applyNumberFormat="1" applyFont="1" applyFill="1" applyBorder="1" applyAlignment="1" applyProtection="1">
      <alignment horizontal="left" vertical="center" wrapText="1"/>
    </xf>
    <xf numFmtId="0" fontId="16" fillId="0" borderId="15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horizontal="left" vertical="center" wrapText="1"/>
    </xf>
    <xf numFmtId="0" fontId="11" fillId="0" borderId="6" xfId="0" applyNumberFormat="1" applyFont="1" applyFill="1" applyBorder="1" applyAlignment="1" applyProtection="1">
      <alignment horizontal="left" vertical="center" wrapText="1"/>
    </xf>
    <xf numFmtId="0" fontId="11" fillId="0" borderId="6" xfId="0" applyNumberFormat="1" applyFont="1" applyFill="1" applyBorder="1" applyAlignment="1">
      <alignment horizontal="left" vertical="center" wrapText="1"/>
    </xf>
    <xf numFmtId="0" fontId="19" fillId="0" borderId="8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11" fillId="0" borderId="8" xfId="0" applyNumberFormat="1" applyFont="1" applyFill="1" applyBorder="1" applyAlignment="1" applyProtection="1">
      <alignment vertical="center" wrapText="1"/>
    </xf>
    <xf numFmtId="0" fontId="11" fillId="0" borderId="9" xfId="0" applyNumberFormat="1" applyFont="1" applyFill="1" applyBorder="1" applyAlignment="1">
      <alignment vertical="center" wrapText="1"/>
    </xf>
    <xf numFmtId="0" fontId="16" fillId="0" borderId="6" xfId="0" applyNumberFormat="1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vertical="center"/>
    </xf>
    <xf numFmtId="0" fontId="19" fillId="0" borderId="7" xfId="0" applyNumberFormat="1" applyFont="1" applyFill="1" applyBorder="1" applyAlignment="1" applyProtection="1">
      <alignment horizontal="left" vertical="center" wrapText="1"/>
    </xf>
    <xf numFmtId="0" fontId="19" fillId="0" borderId="3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>
      <alignment horizontal="left" vertical="center" wrapText="1"/>
    </xf>
    <xf numFmtId="0" fontId="11" fillId="0" borderId="8" xfId="0" applyNumberFormat="1" applyFont="1" applyFill="1" applyBorder="1" applyAlignment="1">
      <alignment horizontal="left" vertical="center" wrapText="1"/>
    </xf>
    <xf numFmtId="0" fontId="11" fillId="0" borderId="3" xfId="0" applyNumberFormat="1" applyFont="1" applyFill="1" applyBorder="1" applyAlignment="1">
      <alignment horizontal="left" vertical="center" wrapText="1"/>
    </xf>
    <xf numFmtId="0" fontId="23" fillId="0" borderId="7" xfId="0" applyNumberFormat="1" applyFont="1" applyFill="1" applyBorder="1" applyAlignment="1" applyProtection="1">
      <alignment horizontal="left" vertical="center" wrapText="1"/>
    </xf>
    <xf numFmtId="0" fontId="0" fillId="0" borderId="8" xfId="0" applyNumberFormat="1" applyFont="1" applyFill="1" applyBorder="1" applyAlignment="1">
      <alignment horizontal="left" vertical="center" wrapText="1"/>
    </xf>
    <xf numFmtId="0" fontId="11" fillId="0" borderId="11" xfId="0" applyNumberFormat="1" applyFont="1" applyFill="1" applyBorder="1" applyAlignment="1" applyProtection="1">
      <alignment vertical="center" wrapText="1"/>
    </xf>
    <xf numFmtId="0" fontId="11" fillId="0" borderId="12" xfId="0" applyNumberFormat="1" applyFont="1" applyFill="1" applyBorder="1" applyAlignment="1">
      <alignment vertical="center" wrapText="1"/>
    </xf>
    <xf numFmtId="0" fontId="10" fillId="0" borderId="8" xfId="0" applyNumberFormat="1" applyFont="1" applyFill="1" applyBorder="1" applyAlignment="1" applyProtection="1">
      <alignment vertical="center" wrapText="1"/>
    </xf>
    <xf numFmtId="0" fontId="10" fillId="0" borderId="8" xfId="0" applyNumberFormat="1" applyFont="1" applyFill="1" applyBorder="1" applyAlignment="1">
      <alignment vertical="center" wrapText="1"/>
    </xf>
    <xf numFmtId="0" fontId="3" fillId="2" borderId="7" xfId="0" applyNumberFormat="1" applyFont="1" applyFill="1" applyBorder="1" applyAlignment="1" applyProtection="1">
      <alignment horizontal="left" vertical="center" wrapText="1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center" wrapText="1"/>
    </xf>
    <xf numFmtId="0" fontId="11" fillId="0" borderId="8" xfId="0" applyNumberFormat="1" applyFont="1" applyFill="1" applyBorder="1" applyAlignment="1" applyProtection="1">
      <alignment horizontal="left" vertical="center" wrapText="1"/>
    </xf>
    <xf numFmtId="0" fontId="3" fillId="0" borderId="7" xfId="0" applyNumberFormat="1" applyFont="1" applyFill="1" applyBorder="1" applyAlignment="1">
      <alignment horizontal="left" vertical="center" wrapText="1"/>
    </xf>
    <xf numFmtId="0" fontId="3" fillId="0" borderId="8" xfId="0" applyNumberFormat="1" applyFont="1" applyFill="1" applyBorder="1" applyAlignment="1">
      <alignment horizontal="left" vertical="center" wrapText="1"/>
    </xf>
    <xf numFmtId="0" fontId="10" fillId="2" borderId="8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>
      <alignment horizontal="left" vertical="center" wrapText="1"/>
    </xf>
    <xf numFmtId="0" fontId="19" fillId="0" borderId="6" xfId="0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Alignment="1" applyProtection="1">
      <alignment horizontal="left" vertical="center" wrapText="1"/>
    </xf>
    <xf numFmtId="0" fontId="23" fillId="0" borderId="8" xfId="0" applyNumberFormat="1" applyFont="1" applyFill="1" applyBorder="1" applyAlignment="1" applyProtection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0" fillId="0" borderId="9" xfId="0" applyNumberFormat="1" applyFont="1" applyFill="1" applyBorder="1" applyAlignment="1">
      <alignment horizontal="left" vertical="center" wrapText="1"/>
    </xf>
    <xf numFmtId="0" fontId="10" fillId="0" borderId="9" xfId="0" applyNumberFormat="1" applyFont="1" applyFill="1" applyBorder="1" applyAlignment="1">
      <alignment horizontal="lef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198120</xdr:colOff>
      <xdr:row>102</xdr:row>
      <xdr:rowOff>47625</xdr:rowOff>
    </xdr:from>
    <xdr:to>
      <xdr:col>1</xdr:col>
      <xdr:colOff>1007745</xdr:colOff>
      <xdr:row>105</xdr:row>
      <xdr:rowOff>156210</xdr:rowOff>
    </xdr:to>
    <xdr:pic>
      <xdr:nvPicPr>
        <xdr:cNvPr id="3" name="Immagine 1" descr="logo_def_blu-pc copia">
          <a:extLst>
            <a:ext uri="{FF2B5EF4-FFF2-40B4-BE49-F238E27FC236}">
              <a16:creationId xmlns:a16="http://schemas.microsoft.com/office/drawing/2014/main" id="{A83133C5-D69D-465B-89EC-ACC0BD7D4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21360765"/>
          <a:ext cx="1259205" cy="862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241300</xdr:colOff>
      <xdr:row>190</xdr:row>
      <xdr:rowOff>228600</xdr:rowOff>
    </xdr:from>
    <xdr:to>
      <xdr:col>1</xdr:col>
      <xdr:colOff>1050925</xdr:colOff>
      <xdr:row>194</xdr:row>
      <xdr:rowOff>88900</xdr:rowOff>
    </xdr:to>
    <xdr:pic>
      <xdr:nvPicPr>
        <xdr:cNvPr id="4" name="Immagine 1" descr="logo_def_blu-pc copia">
          <a:extLst>
            <a:ext uri="{FF2B5EF4-FFF2-40B4-BE49-F238E27FC236}">
              <a16:creationId xmlns:a16="http://schemas.microsoft.com/office/drawing/2014/main" id="{AF46D276-75C1-415A-AD61-ABFE265F0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300" y="43827700"/>
          <a:ext cx="12541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237</xdr:row>
      <xdr:rowOff>104775</xdr:rowOff>
    </xdr:from>
    <xdr:to>
      <xdr:col>1</xdr:col>
      <xdr:colOff>990600</xdr:colOff>
      <xdr:row>243</xdr:row>
      <xdr:rowOff>57150</xdr:rowOff>
    </xdr:to>
    <xdr:pic>
      <xdr:nvPicPr>
        <xdr:cNvPr id="5" name="Immagine 1" descr="logo_def_blu-pc copia">
          <a:extLst>
            <a:ext uri="{FF2B5EF4-FFF2-40B4-BE49-F238E27FC236}">
              <a16:creationId xmlns:a16="http://schemas.microsoft.com/office/drawing/2014/main" id="{ED3F71EC-80F3-4760-B1C5-081A43992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6178450"/>
          <a:ext cx="12477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104775</xdr:colOff>
      <xdr:row>286</xdr:row>
      <xdr:rowOff>0</xdr:rowOff>
    </xdr:from>
    <xdr:to>
      <xdr:col>1</xdr:col>
      <xdr:colOff>914400</xdr:colOff>
      <xdr:row>291</xdr:row>
      <xdr:rowOff>104775</xdr:rowOff>
    </xdr:to>
    <xdr:pic>
      <xdr:nvPicPr>
        <xdr:cNvPr id="6" name="Immagine 1" descr="logo_def_blu-pc copia">
          <a:extLst>
            <a:ext uri="{FF2B5EF4-FFF2-40B4-BE49-F238E27FC236}">
              <a16:creationId xmlns:a16="http://schemas.microsoft.com/office/drawing/2014/main" id="{A599518C-2BE6-4983-B348-746D9E448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67027425"/>
          <a:ext cx="12477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0</xdr:row>
      <xdr:rowOff>66675</xdr:rowOff>
    </xdr:from>
    <xdr:to>
      <xdr:col>1</xdr:col>
      <xdr:colOff>933450</xdr:colOff>
      <xdr:row>3</xdr:row>
      <xdr:rowOff>57150</xdr:rowOff>
    </xdr:to>
    <xdr:pic>
      <xdr:nvPicPr>
        <xdr:cNvPr id="8" name="Immagine 1" descr="logo_def_blu-pc copia">
          <a:extLst>
            <a:ext uri="{FF2B5EF4-FFF2-40B4-BE49-F238E27FC236}">
              <a16:creationId xmlns:a16="http://schemas.microsoft.com/office/drawing/2014/main" id="{22989CA8-0B48-453D-B4E2-01B732AA6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66675"/>
          <a:ext cx="12477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307340</xdr:colOff>
      <xdr:row>75</xdr:row>
      <xdr:rowOff>137161</xdr:rowOff>
    </xdr:from>
    <xdr:to>
      <xdr:col>1</xdr:col>
      <xdr:colOff>1116965</xdr:colOff>
      <xdr:row>81</xdr:row>
      <xdr:rowOff>137161</xdr:rowOff>
    </xdr:to>
    <xdr:pic>
      <xdr:nvPicPr>
        <xdr:cNvPr id="11" name="Immagine 1" descr="logo_def_blu-pc copia">
          <a:extLst>
            <a:ext uri="{FF2B5EF4-FFF2-40B4-BE49-F238E27FC236}">
              <a16:creationId xmlns:a16="http://schemas.microsoft.com/office/drawing/2014/main" id="{702DB983-C4B6-4B57-ACEE-D46FBE796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340" y="16863061"/>
          <a:ext cx="12541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99060</xdr:colOff>
      <xdr:row>173</xdr:row>
      <xdr:rowOff>106680</xdr:rowOff>
    </xdr:from>
    <xdr:to>
      <xdr:col>1</xdr:col>
      <xdr:colOff>908685</xdr:colOff>
      <xdr:row>179</xdr:row>
      <xdr:rowOff>47625</xdr:rowOff>
    </xdr:to>
    <xdr:pic>
      <xdr:nvPicPr>
        <xdr:cNvPr id="14" name="Immagine 1" descr="logo_def_blu-pc copia">
          <a:extLst>
            <a:ext uri="{FF2B5EF4-FFF2-40B4-BE49-F238E27FC236}">
              <a16:creationId xmlns:a16="http://schemas.microsoft.com/office/drawing/2014/main" id="{B0FB885C-C504-4CEA-BB3F-72F1ABB7C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39517320"/>
          <a:ext cx="1259205" cy="8553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osi\Universita%20degli%20Studi%20Roma%20Tre\Area%20Finanziaria%20-%20Bilanci\BILANCIO%202020\memo%20chekc%20list%20bilancio%202020%20al%2022_04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SP _CE_20_19 sintetico differe"/>
      <sheetName val="SP_20_19 ANALITICO_LAVORO"/>
      <sheetName val="CE_20_19 ANALITICO_LAVORO"/>
      <sheetName val="bilancio da approvare no formul"/>
      <sheetName val="PROCEDURE CHIUSURE"/>
      <sheetName val="fac simile triade 2018"/>
    </sheetNames>
    <sheetDataSet>
      <sheetData sheetId="0"/>
      <sheetData sheetId="1">
        <row r="12">
          <cell r="B12">
            <v>3836.4599999999996</v>
          </cell>
          <cell r="C12">
            <v>1847.25</v>
          </cell>
        </row>
        <row r="23">
          <cell r="B23">
            <v>66078.510000000009</v>
          </cell>
          <cell r="C23">
            <v>109208.45999999999</v>
          </cell>
        </row>
        <row r="27">
          <cell r="B27">
            <v>165397.09</v>
          </cell>
          <cell r="C27">
            <v>34574.29</v>
          </cell>
        </row>
        <row r="36">
          <cell r="B36">
            <v>16481309.100000003</v>
          </cell>
          <cell r="C36">
            <v>17104141.960000001</v>
          </cell>
        </row>
        <row r="49">
          <cell r="B49">
            <v>214894924.33000004</v>
          </cell>
          <cell r="C49">
            <v>212013699.38000005</v>
          </cell>
        </row>
        <row r="55">
          <cell r="B55">
            <v>4529314.7799999993</v>
          </cell>
          <cell r="C55">
            <v>4051785.6199999992</v>
          </cell>
        </row>
        <row r="60">
          <cell r="B60">
            <v>1115342.8599999994</v>
          </cell>
          <cell r="C60">
            <v>1171971.5299999975</v>
          </cell>
        </row>
        <row r="67">
          <cell r="B67">
            <v>3570542.84</v>
          </cell>
          <cell r="C67">
            <v>3570542.84</v>
          </cell>
        </row>
        <row r="72">
          <cell r="B72">
            <v>2376451.0999999978</v>
          </cell>
          <cell r="C72">
            <v>2477887.84</v>
          </cell>
        </row>
        <row r="77">
          <cell r="B77">
            <v>1790939.45</v>
          </cell>
          <cell r="C77">
            <v>1499191.93</v>
          </cell>
        </row>
        <row r="86">
          <cell r="B86">
            <v>1874901.8399999987</v>
          </cell>
          <cell r="C86">
            <v>1340386.5799999991</v>
          </cell>
        </row>
        <row r="91">
          <cell r="B91">
            <v>3537555</v>
          </cell>
          <cell r="C91">
            <v>3537555</v>
          </cell>
        </row>
        <row r="99">
          <cell r="B99">
            <v>10163732.18</v>
          </cell>
          <cell r="C99">
            <v>21659781.260000002</v>
          </cell>
        </row>
        <row r="110">
          <cell r="B110">
            <v>30000054.470000003</v>
          </cell>
          <cell r="C110">
            <v>24266031.449999999</v>
          </cell>
        </row>
        <row r="114">
          <cell r="B114">
            <v>42159.88</v>
          </cell>
          <cell r="C114">
            <v>49278.8</v>
          </cell>
        </row>
        <row r="120">
          <cell r="B120">
            <v>311899.19</v>
          </cell>
          <cell r="C120">
            <v>290743.54000000004</v>
          </cell>
        </row>
        <row r="125">
          <cell r="B125">
            <v>156922.88</v>
          </cell>
          <cell r="C125">
            <v>444427.99</v>
          </cell>
        </row>
        <row r="129">
          <cell r="B129">
            <v>82147.539999999994</v>
          </cell>
          <cell r="C129">
            <v>13817.26</v>
          </cell>
        </row>
        <row r="134">
          <cell r="B134">
            <v>17216469.050000001</v>
          </cell>
          <cell r="C134">
            <v>17019979.390000001</v>
          </cell>
        </row>
        <row r="138">
          <cell r="B138">
            <v>580726.59</v>
          </cell>
          <cell r="C138">
            <v>387092.68</v>
          </cell>
        </row>
        <row r="149">
          <cell r="B149">
            <v>4340668.3599999994</v>
          </cell>
          <cell r="C149">
            <v>5777553.4199999999</v>
          </cell>
        </row>
        <row r="154">
          <cell r="B154">
            <v>180866349.69</v>
          </cell>
          <cell r="C154">
            <v>164301375.80000001</v>
          </cell>
        </row>
        <row r="160">
          <cell r="B160">
            <v>0</v>
          </cell>
          <cell r="C160">
            <v>0</v>
          </cell>
        </row>
        <row r="164">
          <cell r="B164">
            <v>926308.31</v>
          </cell>
          <cell r="C164">
            <v>662798.76</v>
          </cell>
        </row>
        <row r="168">
          <cell r="B168">
            <v>1502408.9</v>
          </cell>
          <cell r="C168">
            <v>1430820.62</v>
          </cell>
        </row>
        <row r="179">
          <cell r="B179">
            <v>19486356.740000002</v>
          </cell>
          <cell r="C179">
            <v>18529211.399999999</v>
          </cell>
        </row>
        <row r="186">
          <cell r="B186">
            <v>60975588.039999999</v>
          </cell>
          <cell r="C186">
            <v>60975588.039999999</v>
          </cell>
        </row>
        <row r="190">
          <cell r="B190">
            <v>11051526.26</v>
          </cell>
          <cell r="C190">
            <v>11051526.26</v>
          </cell>
        </row>
        <row r="199">
          <cell r="B199">
            <v>55859471.049999997</v>
          </cell>
          <cell r="C199">
            <v>55859471.049999997</v>
          </cell>
        </row>
        <row r="204">
          <cell r="B204">
            <v>127342238.53</v>
          </cell>
          <cell r="C204">
            <v>126984813.18000001</v>
          </cell>
        </row>
        <row r="214">
          <cell r="B214">
            <v>30594908.030000001</v>
          </cell>
          <cell r="C214">
            <v>24553727.310000002</v>
          </cell>
        </row>
        <row r="218">
          <cell r="B218">
            <v>502710.7</v>
          </cell>
          <cell r="C218">
            <v>520819.03</v>
          </cell>
        </row>
        <row r="224">
          <cell r="B224">
            <v>52650729.050000004</v>
          </cell>
          <cell r="C224">
            <v>62441522.060000002</v>
          </cell>
        </row>
        <row r="248">
          <cell r="B248">
            <v>7670928.5000000009</v>
          </cell>
          <cell r="C248">
            <v>11146742.18</v>
          </cell>
        </row>
        <row r="252">
          <cell r="B252">
            <v>0</v>
          </cell>
          <cell r="C252">
            <v>209.81</v>
          </cell>
        </row>
        <row r="256">
          <cell r="B256">
            <v>0</v>
          </cell>
          <cell r="C256">
            <v>0</v>
          </cell>
        </row>
        <row r="260">
          <cell r="B260">
            <v>713773.22</v>
          </cell>
          <cell r="C260">
            <v>261902.17</v>
          </cell>
        </row>
        <row r="264">
          <cell r="B264">
            <v>3744.6</v>
          </cell>
          <cell r="C264">
            <v>266923.90000000002</v>
          </cell>
        </row>
        <row r="268">
          <cell r="B268">
            <v>0</v>
          </cell>
          <cell r="C268">
            <v>0</v>
          </cell>
        </row>
        <row r="275">
          <cell r="B275">
            <v>5811179.0899999999</v>
          </cell>
          <cell r="C275">
            <v>4033677.46</v>
          </cell>
        </row>
        <row r="280">
          <cell r="B280">
            <v>1303760.53</v>
          </cell>
          <cell r="C280">
            <v>826101.52</v>
          </cell>
        </row>
        <row r="284">
          <cell r="B284">
            <v>317000</v>
          </cell>
          <cell r="C284">
            <v>677000</v>
          </cell>
        </row>
        <row r="296">
          <cell r="B296">
            <v>1984242.4900000002</v>
          </cell>
          <cell r="C296">
            <v>1929403.3200000003</v>
          </cell>
        </row>
        <row r="301">
          <cell r="B301">
            <v>37602938.049999997</v>
          </cell>
          <cell r="C301">
            <v>23608804.280000001</v>
          </cell>
        </row>
        <row r="309">
          <cell r="B309">
            <v>64666910.100000001</v>
          </cell>
          <cell r="C309">
            <v>59809464.349999994</v>
          </cell>
        </row>
        <row r="343">
          <cell r="B343">
            <v>23877512.570000008</v>
          </cell>
          <cell r="C343">
            <v>16251591.119999999</v>
          </cell>
        </row>
        <row r="360">
          <cell r="B360">
            <v>19486356.740000002</v>
          </cell>
          <cell r="C360">
            <v>18529211.399999999</v>
          </cell>
        </row>
      </sheetData>
      <sheetData sheetId="2">
        <row r="28">
          <cell r="B28">
            <v>32902869.689999994</v>
          </cell>
          <cell r="C28">
            <v>34902132.280000001</v>
          </cell>
        </row>
        <row r="34">
          <cell r="B34">
            <v>2922111.38</v>
          </cell>
          <cell r="C34">
            <v>3377913.23</v>
          </cell>
        </row>
        <row r="44">
          <cell r="B44">
            <v>1400073.07</v>
          </cell>
          <cell r="C44">
            <v>1896455.0799999998</v>
          </cell>
        </row>
        <row r="58">
          <cell r="B58">
            <v>140743859.76000002</v>
          </cell>
          <cell r="C58">
            <v>138189927.94999999</v>
          </cell>
        </row>
        <row r="65">
          <cell r="B65">
            <v>327611.13999999996</v>
          </cell>
          <cell r="C65">
            <v>864554.08</v>
          </cell>
        </row>
        <row r="77">
          <cell r="B77">
            <v>34186.159999999996</v>
          </cell>
          <cell r="C77">
            <v>126830.98000000001</v>
          </cell>
        </row>
        <row r="86">
          <cell r="B86">
            <v>4414766.54</v>
          </cell>
          <cell r="C86">
            <v>5769779.7000000002</v>
          </cell>
        </row>
        <row r="92">
          <cell r="B92">
            <v>198969.22</v>
          </cell>
          <cell r="C92">
            <v>304584.37</v>
          </cell>
        </row>
        <row r="107">
          <cell r="B107">
            <v>1570826.06</v>
          </cell>
          <cell r="C107">
            <v>1025374.1000000001</v>
          </cell>
        </row>
        <row r="118">
          <cell r="B118">
            <v>697591.44</v>
          </cell>
          <cell r="C118">
            <v>652541.47000000009</v>
          </cell>
        </row>
        <row r="133">
          <cell r="B133">
            <v>2708597.06</v>
          </cell>
          <cell r="C133">
            <v>3421344.0100000002</v>
          </cell>
        </row>
        <row r="137">
          <cell r="B137">
            <v>0</v>
          </cell>
        </row>
        <row r="167">
          <cell r="B167">
            <v>74231913.920000017</v>
          </cell>
          <cell r="C167">
            <v>71223589.879999965</v>
          </cell>
        </row>
        <row r="173">
          <cell r="B173">
            <v>5087306.9400000004</v>
          </cell>
          <cell r="C173">
            <v>5671431.2599999998</v>
          </cell>
        </row>
        <row r="181">
          <cell r="B181">
            <v>1290198.51</v>
          </cell>
          <cell r="C181">
            <v>1500475.9500000002</v>
          </cell>
        </row>
        <row r="193">
          <cell r="B193">
            <v>963398.94000000006</v>
          </cell>
          <cell r="C193">
            <v>947068.45000000007</v>
          </cell>
        </row>
        <row r="198">
          <cell r="B198">
            <v>428730.69999999995</v>
          </cell>
          <cell r="C198">
            <v>740057.13</v>
          </cell>
        </row>
        <row r="241">
          <cell r="B241">
            <v>28675390.36999999</v>
          </cell>
          <cell r="C241">
            <v>28250017.430000003</v>
          </cell>
        </row>
        <row r="263">
          <cell r="B263">
            <v>12190380.189999999</v>
          </cell>
          <cell r="C263">
            <v>14560686.77</v>
          </cell>
        </row>
        <row r="272">
          <cell r="B272">
            <v>2390609.79</v>
          </cell>
          <cell r="C272">
            <v>2642235.6</v>
          </cell>
        </row>
        <row r="276">
          <cell r="B276">
            <v>598006.84</v>
          </cell>
          <cell r="C276">
            <v>1036722.29</v>
          </cell>
        </row>
        <row r="286">
          <cell r="B286">
            <v>1634811.42</v>
          </cell>
          <cell r="C286">
            <v>1961234.96</v>
          </cell>
        </row>
        <row r="329">
          <cell r="B329">
            <v>21095518.280000001</v>
          </cell>
          <cell r="C329">
            <v>23551890.819999997</v>
          </cell>
        </row>
        <row r="335">
          <cell r="B335">
            <v>850595.91999999993</v>
          </cell>
          <cell r="C335">
            <v>921137.24</v>
          </cell>
        </row>
        <row r="345">
          <cell r="B345">
            <v>1790766.51</v>
          </cell>
          <cell r="C345">
            <v>2273667.56</v>
          </cell>
        </row>
        <row r="363">
          <cell r="B363">
            <v>2216046.6800000002</v>
          </cell>
          <cell r="C363">
            <v>2270820.0300000007</v>
          </cell>
        </row>
        <row r="372">
          <cell r="B372">
            <v>685759.1</v>
          </cell>
          <cell r="C372">
            <v>640192.53999999992</v>
          </cell>
        </row>
        <row r="383">
          <cell r="B383">
            <v>10749083.059999999</v>
          </cell>
          <cell r="C383">
            <v>10466550.25</v>
          </cell>
        </row>
        <row r="387">
          <cell r="B387">
            <v>5369168.1100000003</v>
          </cell>
          <cell r="C387">
            <v>5029994.8499999996</v>
          </cell>
        </row>
        <row r="397">
          <cell r="B397">
            <v>6334836.4899999993</v>
          </cell>
          <cell r="C397">
            <v>3918243.58</v>
          </cell>
        </row>
        <row r="408">
          <cell r="B408">
            <v>1607933.49</v>
          </cell>
          <cell r="C408">
            <v>2451628.58</v>
          </cell>
        </row>
        <row r="414">
          <cell r="B414">
            <v>8681.92</v>
          </cell>
          <cell r="C414">
            <v>17855.05</v>
          </cell>
        </row>
        <row r="421">
          <cell r="B421">
            <v>2713049.3600000003</v>
          </cell>
          <cell r="C421">
            <v>3343545.08</v>
          </cell>
        </row>
        <row r="426">
          <cell r="B426">
            <v>6.1599999999999966</v>
          </cell>
          <cell r="C426">
            <v>211.07000000000002</v>
          </cell>
        </row>
        <row r="430">
          <cell r="B430">
            <v>0</v>
          </cell>
          <cell r="C430">
            <v>0</v>
          </cell>
        </row>
        <row r="434">
          <cell r="B434">
            <v>0</v>
          </cell>
          <cell r="C434">
            <v>0</v>
          </cell>
        </row>
        <row r="440">
          <cell r="B440">
            <v>3597281.13</v>
          </cell>
          <cell r="C440">
            <v>109800.22</v>
          </cell>
        </row>
        <row r="454">
          <cell r="B454">
            <v>132775.34999999998</v>
          </cell>
          <cell r="C454">
            <v>229277.75</v>
          </cell>
        </row>
        <row r="477">
          <cell r="B477">
            <v>6987603.3499999996</v>
          </cell>
          <cell r="C477">
            <v>6671410.2400000002</v>
          </cell>
        </row>
        <row r="481">
          <cell r="B481">
            <v>3503547.409999989</v>
          </cell>
          <cell r="C481">
            <v>357425.3500000434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0B611-795E-48DB-8465-4727889B6366}">
  <dimension ref="A1:J336"/>
  <sheetViews>
    <sheetView tabSelected="1" topLeftCell="A195" zoomScaleNormal="100" workbookViewId="0">
      <selection activeCell="I214" sqref="I214"/>
    </sheetView>
  </sheetViews>
  <sheetFormatPr defaultColWidth="8.85546875" defaultRowHeight="19.899999999999999" customHeight="1"/>
  <cols>
    <col min="1" max="1" width="6.5703125" style="16" customWidth="1"/>
    <col min="2" max="2" width="20.7109375" style="16" customWidth="1"/>
    <col min="3" max="3" width="43.85546875" style="16" customWidth="1"/>
    <col min="4" max="5" width="32.28515625" style="16" customWidth="1"/>
    <col min="6" max="8" width="13.42578125" style="16" bestFit="1" customWidth="1"/>
    <col min="9" max="16384" width="8.85546875" style="16"/>
  </cols>
  <sheetData>
    <row r="1" spans="1:5" s="1" customFormat="1" ht="19.899999999999999" customHeight="1">
      <c r="C1" s="2"/>
      <c r="D1" s="3"/>
      <c r="E1" s="3"/>
    </row>
    <row r="2" spans="1:5" s="5" customFormat="1" ht="22.9" customHeight="1">
      <c r="A2" s="4"/>
      <c r="B2" s="4"/>
    </row>
    <row r="3" spans="1:5" s="1" customFormat="1" ht="25.9" customHeight="1">
      <c r="C3" s="132" t="s">
        <v>0</v>
      </c>
      <c r="D3" s="133"/>
      <c r="E3" s="6"/>
    </row>
    <row r="4" spans="1:5" s="1" customFormat="1" ht="14.25"/>
    <row r="5" spans="1:5" s="1" customFormat="1" ht="14.25">
      <c r="C5" s="2"/>
      <c r="D5" s="7"/>
      <c r="E5" s="7"/>
    </row>
    <row r="6" spans="1:5" s="1" customFormat="1" ht="7.15" customHeight="1">
      <c r="A6" s="8"/>
      <c r="B6" s="8"/>
      <c r="C6" s="8"/>
      <c r="D6" s="8"/>
      <c r="E6" s="8"/>
    </row>
    <row r="7" spans="1:5" s="1" customFormat="1" ht="7.15" customHeight="1">
      <c r="A7" s="8"/>
      <c r="B7" s="8"/>
      <c r="C7" s="8"/>
      <c r="D7" s="8"/>
      <c r="E7" s="8"/>
    </row>
    <row r="8" spans="1:5" s="1" customFormat="1" ht="23.25">
      <c r="A8" s="134" t="s">
        <v>1</v>
      </c>
      <c r="B8" s="135"/>
      <c r="C8" s="135"/>
      <c r="D8" s="9"/>
      <c r="E8" s="9"/>
    </row>
    <row r="9" spans="1:5" s="1" customFormat="1" ht="15" customHeight="1">
      <c r="A9" s="8"/>
      <c r="B9" s="8"/>
      <c r="C9" s="8"/>
      <c r="D9" s="8"/>
      <c r="E9" s="8"/>
    </row>
    <row r="10" spans="1:5" s="1" customFormat="1" ht="28.9" customHeight="1">
      <c r="A10" s="136" t="s">
        <v>2</v>
      </c>
      <c r="B10" s="133"/>
      <c r="C10" s="10"/>
    </row>
    <row r="11" spans="1:5" s="1" customFormat="1" ht="12" customHeight="1">
      <c r="A11" s="11"/>
      <c r="B11" s="12"/>
      <c r="C11" s="10"/>
      <c r="D11" s="13"/>
      <c r="E11" s="13"/>
    </row>
    <row r="12" spans="1:5" ht="18.600000000000001" customHeight="1" thickBot="1">
      <c r="A12" s="14" t="s">
        <v>3</v>
      </c>
      <c r="B12" s="137" t="s">
        <v>4</v>
      </c>
      <c r="C12" s="138"/>
      <c r="D12" s="15" t="s">
        <v>5</v>
      </c>
      <c r="E12" s="15" t="s">
        <v>5</v>
      </c>
    </row>
    <row r="13" spans="1:5" ht="17.25" customHeight="1" thickBot="1">
      <c r="A13" s="17"/>
      <c r="B13" s="18"/>
      <c r="C13" s="19"/>
      <c r="D13" s="71">
        <v>2020</v>
      </c>
      <c r="E13" s="71">
        <v>2019</v>
      </c>
    </row>
    <row r="14" spans="1:5" ht="18.600000000000001" customHeight="1">
      <c r="A14" s="21"/>
      <c r="B14" s="107" t="s">
        <v>6</v>
      </c>
      <c r="C14" s="22"/>
      <c r="D14" s="114" t="s">
        <v>5</v>
      </c>
      <c r="E14" s="114" t="s">
        <v>5</v>
      </c>
    </row>
    <row r="15" spans="1:5" ht="9" customHeight="1">
      <c r="A15" s="23"/>
      <c r="B15" s="111"/>
      <c r="C15" s="19"/>
      <c r="D15" s="115"/>
      <c r="E15" s="115"/>
    </row>
    <row r="16" spans="1:5" ht="19.899999999999999" customHeight="1">
      <c r="A16" s="23"/>
      <c r="B16" s="139" t="s">
        <v>7</v>
      </c>
      <c r="C16" s="140"/>
      <c r="D16" s="116">
        <v>0</v>
      </c>
      <c r="E16" s="116">
        <v>0</v>
      </c>
    </row>
    <row r="17" spans="1:6" ht="34.5" customHeight="1">
      <c r="A17" s="23"/>
      <c r="B17" s="139" t="s">
        <v>8</v>
      </c>
      <c r="C17" s="140"/>
      <c r="D17" s="116">
        <f>+'[1]SP_20_19 ANALITICO_LAVORO'!B12</f>
        <v>3836.4599999999996</v>
      </c>
      <c r="E17" s="116">
        <f>'[1]SP_20_19 ANALITICO_LAVORO'!C12</f>
        <v>1847.25</v>
      </c>
    </row>
    <row r="18" spans="1:6" ht="15.75" customHeight="1">
      <c r="A18" s="23"/>
      <c r="B18" s="139" t="s">
        <v>9</v>
      </c>
      <c r="C18" s="140"/>
      <c r="D18" s="116">
        <f>+'[1]SP_20_19 ANALITICO_LAVORO'!B23</f>
        <v>66078.510000000009</v>
      </c>
      <c r="E18" s="116">
        <f>+'[1]SP_20_19 ANALITICO_LAVORO'!C23</f>
        <v>109208.45999999999</v>
      </c>
    </row>
    <row r="19" spans="1:6" ht="15">
      <c r="A19" s="23"/>
      <c r="B19" s="139" t="s">
        <v>10</v>
      </c>
      <c r="C19" s="140"/>
      <c r="D19" s="116">
        <f>+'[1]SP_20_19 ANALITICO_LAVORO'!B27</f>
        <v>165397.09</v>
      </c>
      <c r="E19" s="116">
        <f>+'[1]SP_20_19 ANALITICO_LAVORO'!C27</f>
        <v>34574.29</v>
      </c>
    </row>
    <row r="20" spans="1:6" ht="21.75" customHeight="1" thickBot="1">
      <c r="A20" s="24"/>
      <c r="B20" s="141" t="s">
        <v>11</v>
      </c>
      <c r="C20" s="142"/>
      <c r="D20" s="117">
        <f>+'[1]SP_20_19 ANALITICO_LAVORO'!B36</f>
        <v>16481309.100000003</v>
      </c>
      <c r="E20" s="117">
        <f>+'[1]SP_20_19 ANALITICO_LAVORO'!C36</f>
        <v>17104141.960000001</v>
      </c>
    </row>
    <row r="21" spans="1:6" ht="19.899999999999999" customHeight="1" thickBot="1">
      <c r="A21" s="36"/>
      <c r="B21" s="145" t="s">
        <v>12</v>
      </c>
      <c r="C21" s="146"/>
      <c r="D21" s="103">
        <f>+D20+D19+D18+D17+D16</f>
        <v>16716621.160000004</v>
      </c>
      <c r="E21" s="103">
        <f>+E20+E19+E18+E17+E16</f>
        <v>17249771.960000001</v>
      </c>
      <c r="F21" s="27"/>
    </row>
    <row r="22" spans="1:6" ht="12" customHeight="1">
      <c r="A22" s="19"/>
      <c r="B22" s="28"/>
      <c r="C22" s="29"/>
      <c r="D22" s="30"/>
      <c r="E22" s="30"/>
    </row>
    <row r="23" spans="1:6" ht="12" customHeight="1" thickBot="1">
      <c r="A23" s="19"/>
      <c r="B23" s="31"/>
      <c r="C23" s="32"/>
      <c r="D23" s="30"/>
      <c r="E23" s="30"/>
    </row>
    <row r="24" spans="1:6" ht="19.899999999999999" customHeight="1">
      <c r="A24" s="33"/>
      <c r="B24" s="107" t="s">
        <v>13</v>
      </c>
      <c r="C24" s="110"/>
      <c r="D24" s="118" t="s">
        <v>5</v>
      </c>
      <c r="E24" s="118" t="s">
        <v>5</v>
      </c>
    </row>
    <row r="25" spans="1:6" ht="9" customHeight="1">
      <c r="A25" s="34"/>
      <c r="B25" s="111"/>
      <c r="C25" s="108"/>
      <c r="D25" s="119"/>
      <c r="E25" s="119"/>
    </row>
    <row r="26" spans="1:6" ht="19.899999999999999" customHeight="1">
      <c r="A26" s="34"/>
      <c r="B26" s="139" t="s">
        <v>14</v>
      </c>
      <c r="C26" s="140"/>
      <c r="D26" s="116">
        <f>+'[1]SP_20_19 ANALITICO_LAVORO'!B49</f>
        <v>214894924.33000004</v>
      </c>
      <c r="E26" s="116">
        <f>+'[1]SP_20_19 ANALITICO_LAVORO'!C49</f>
        <v>212013699.38000005</v>
      </c>
    </row>
    <row r="27" spans="1:6" ht="19.899999999999999" customHeight="1">
      <c r="A27" s="34"/>
      <c r="B27" s="139" t="s">
        <v>15</v>
      </c>
      <c r="C27" s="140"/>
      <c r="D27" s="116">
        <f>+'[1]SP_20_19 ANALITICO_LAVORO'!B55</f>
        <v>4529314.7799999993</v>
      </c>
      <c r="E27" s="116">
        <f>+'[1]SP_20_19 ANALITICO_LAVORO'!C55</f>
        <v>4051785.6199999992</v>
      </c>
    </row>
    <row r="28" spans="1:6" ht="19.899999999999999" customHeight="1">
      <c r="A28" s="34"/>
      <c r="B28" s="139" t="s">
        <v>16</v>
      </c>
      <c r="C28" s="140"/>
      <c r="D28" s="116">
        <f>+'[1]SP_20_19 ANALITICO_LAVORO'!B60</f>
        <v>1115342.8599999994</v>
      </c>
      <c r="E28" s="116">
        <f>+'[1]SP_20_19 ANALITICO_LAVORO'!C60</f>
        <v>1171971.5299999975</v>
      </c>
    </row>
    <row r="29" spans="1:6" ht="15">
      <c r="A29" s="34"/>
      <c r="B29" s="139" t="s">
        <v>17</v>
      </c>
      <c r="C29" s="140"/>
      <c r="D29" s="116">
        <f>+'[1]SP_20_19 ANALITICO_LAVORO'!B67</f>
        <v>3570542.84</v>
      </c>
      <c r="E29" s="116">
        <f>+'[1]SP_20_19 ANALITICO_LAVORO'!C67</f>
        <v>3570542.84</v>
      </c>
    </row>
    <row r="30" spans="1:6" ht="19.899999999999999" customHeight="1">
      <c r="A30" s="34"/>
      <c r="B30" s="139" t="s">
        <v>18</v>
      </c>
      <c r="C30" s="140"/>
      <c r="D30" s="116">
        <f>+'[1]SP_20_19 ANALITICO_LAVORO'!B72</f>
        <v>2376451.0999999978</v>
      </c>
      <c r="E30" s="116">
        <f>+'[1]SP_20_19 ANALITICO_LAVORO'!C72</f>
        <v>2477887.84</v>
      </c>
    </row>
    <row r="31" spans="1:6" ht="19.899999999999999" customHeight="1">
      <c r="A31" s="34"/>
      <c r="B31" s="139" t="s">
        <v>19</v>
      </c>
      <c r="C31" s="140"/>
      <c r="D31" s="116">
        <f>+'[1]SP_20_19 ANALITICO_LAVORO'!B77</f>
        <v>1790939.45</v>
      </c>
      <c r="E31" s="116">
        <f>+'[1]SP_20_19 ANALITICO_LAVORO'!C77</f>
        <v>1499191.93</v>
      </c>
    </row>
    <row r="32" spans="1:6" ht="19.899999999999999" customHeight="1" thickBot="1">
      <c r="A32" s="36"/>
      <c r="B32" s="141" t="s">
        <v>20</v>
      </c>
      <c r="C32" s="142" t="s">
        <v>21</v>
      </c>
      <c r="D32" s="117">
        <f>+'[1]SP_20_19 ANALITICO_LAVORO'!B86</f>
        <v>1874901.8399999987</v>
      </c>
      <c r="E32" s="117">
        <f>+'[1]SP_20_19 ANALITICO_LAVORO'!C86</f>
        <v>1340386.5799999991</v>
      </c>
    </row>
    <row r="33" spans="1:5" ht="19.899999999999999" customHeight="1" thickBot="1">
      <c r="A33" s="25"/>
      <c r="B33" s="143" t="s">
        <v>22</v>
      </c>
      <c r="C33" s="144"/>
      <c r="D33" s="26">
        <f>+D26+D27+D28+D29+D30+D31+D32</f>
        <v>230152417.20000002</v>
      </c>
      <c r="E33" s="26">
        <f>+E26+E27+E28+E29+E30+E31+E32</f>
        <v>226125465.72000009</v>
      </c>
    </row>
    <row r="34" spans="1:5" ht="12" customHeight="1">
      <c r="A34" s="19"/>
      <c r="B34" s="28"/>
      <c r="C34" s="29"/>
      <c r="D34" s="30"/>
      <c r="E34" s="30"/>
    </row>
    <row r="35" spans="1:5" ht="12" customHeight="1" thickBot="1">
      <c r="A35" s="37"/>
      <c r="B35" s="31"/>
      <c r="C35" s="32"/>
      <c r="D35" s="30"/>
      <c r="E35" s="30"/>
    </row>
    <row r="36" spans="1:5" ht="19.899999999999999" customHeight="1" thickBot="1">
      <c r="A36" s="38"/>
      <c r="B36" s="39" t="s">
        <v>23</v>
      </c>
      <c r="C36" s="40"/>
      <c r="D36" s="26">
        <f>'[1]SP_20_19 ANALITICO_LAVORO'!B91</f>
        <v>3537555</v>
      </c>
      <c r="E36" s="26">
        <f>'[1]SP_20_19 ANALITICO_LAVORO'!C91</f>
        <v>3537555</v>
      </c>
    </row>
    <row r="37" spans="1:5" ht="12" customHeight="1">
      <c r="A37" s="41"/>
      <c r="B37" s="18"/>
      <c r="C37" s="35"/>
      <c r="D37" s="42"/>
      <c r="E37" s="42"/>
    </row>
    <row r="38" spans="1:5" ht="12" customHeight="1" thickBot="1">
      <c r="A38" s="37"/>
      <c r="B38" s="28"/>
      <c r="C38" s="43"/>
      <c r="D38" s="30"/>
      <c r="E38" s="30"/>
    </row>
    <row r="39" spans="1:5" s="45" customFormat="1" ht="19.899999999999999" customHeight="1" thickBot="1">
      <c r="A39" s="148" t="s">
        <v>24</v>
      </c>
      <c r="B39" s="149"/>
      <c r="C39" s="149"/>
      <c r="D39" s="44">
        <f>+D36+D33+D21</f>
        <v>250406593.36000001</v>
      </c>
      <c r="E39" s="44">
        <f>+E36+E33+E21</f>
        <v>246912792.6800001</v>
      </c>
    </row>
    <row r="40" spans="1:5" ht="12" customHeight="1">
      <c r="A40" s="37"/>
      <c r="B40" s="37"/>
      <c r="C40" s="46"/>
      <c r="D40" s="47"/>
      <c r="E40" s="47"/>
    </row>
    <row r="41" spans="1:5" ht="12" customHeight="1">
      <c r="A41" s="37"/>
      <c r="B41" s="37"/>
      <c r="C41" s="46"/>
      <c r="D41" s="47"/>
      <c r="E41" s="47"/>
    </row>
    <row r="42" spans="1:5" ht="21" customHeight="1" thickBot="1">
      <c r="A42" s="14" t="s">
        <v>25</v>
      </c>
      <c r="B42" s="137" t="s">
        <v>26</v>
      </c>
      <c r="C42" s="150"/>
      <c r="D42" s="48" t="s">
        <v>5</v>
      </c>
      <c r="E42" s="48" t="s">
        <v>5</v>
      </c>
    </row>
    <row r="43" spans="1:5" ht="15.75" customHeight="1" thickBot="1">
      <c r="A43" s="17"/>
      <c r="B43" s="18"/>
      <c r="C43" s="43"/>
      <c r="D43" s="20">
        <v>2020</v>
      </c>
      <c r="E43" s="20">
        <v>2019</v>
      </c>
    </row>
    <row r="44" spans="1:5" ht="19.899999999999999" customHeight="1" thickBot="1">
      <c r="A44" s="38"/>
      <c r="B44" s="39" t="s">
        <v>27</v>
      </c>
      <c r="C44" s="40"/>
      <c r="D44" s="26">
        <v>0</v>
      </c>
      <c r="E44" s="26">
        <v>0</v>
      </c>
    </row>
    <row r="45" spans="1:5" ht="12" customHeight="1">
      <c r="A45" s="37"/>
      <c r="B45" s="28"/>
      <c r="C45" s="43"/>
      <c r="D45" s="49"/>
      <c r="E45" s="49"/>
    </row>
    <row r="46" spans="1:5" ht="12" customHeight="1" thickBot="1">
      <c r="A46" s="37"/>
      <c r="B46" s="28"/>
      <c r="C46" s="43"/>
      <c r="D46" s="50"/>
      <c r="E46" s="50"/>
    </row>
    <row r="47" spans="1:5" ht="31.15" customHeight="1">
      <c r="A47" s="51"/>
      <c r="B47" s="151" t="s">
        <v>28</v>
      </c>
      <c r="C47" s="152"/>
      <c r="D47" s="118" t="s">
        <v>5</v>
      </c>
      <c r="E47" s="118" t="s">
        <v>5</v>
      </c>
    </row>
    <row r="48" spans="1:5" ht="9" customHeight="1">
      <c r="A48" s="52"/>
      <c r="B48" s="111"/>
      <c r="C48" s="122"/>
      <c r="D48" s="119"/>
      <c r="E48" s="119"/>
    </row>
    <row r="49" spans="1:6" ht="19.899999999999999" customHeight="1">
      <c r="A49" s="52"/>
      <c r="B49" s="153" t="s">
        <v>29</v>
      </c>
      <c r="C49" s="154"/>
      <c r="D49" s="116">
        <f>'[1]SP_20_19 ANALITICO_LAVORO'!B110</f>
        <v>30000054.470000003</v>
      </c>
      <c r="E49" s="116">
        <f>'[1]SP_20_19 ANALITICO_LAVORO'!C110</f>
        <v>24266031.449999999</v>
      </c>
    </row>
    <row r="50" spans="1:6" ht="19.899999999999999" customHeight="1">
      <c r="A50" s="52"/>
      <c r="B50" s="155" t="s">
        <v>30</v>
      </c>
      <c r="C50" s="156"/>
      <c r="D50" s="120">
        <f>'[1]SP_20_19 ANALITICO_LAVORO'!B99</f>
        <v>10163732.18</v>
      </c>
      <c r="E50" s="120">
        <f>'[1]SP_20_19 ANALITICO_LAVORO'!C99</f>
        <v>21659781.260000002</v>
      </c>
      <c r="F50" s="54"/>
    </row>
    <row r="51" spans="1:6" ht="19.899999999999999" customHeight="1">
      <c r="A51" s="52"/>
      <c r="B51" s="155" t="s">
        <v>31</v>
      </c>
      <c r="C51" s="156"/>
      <c r="D51" s="120">
        <f>D49-D50</f>
        <v>19836322.290000003</v>
      </c>
      <c r="E51" s="120">
        <f>E49-E50</f>
        <v>2606250.1899999976</v>
      </c>
    </row>
    <row r="52" spans="1:6" ht="19.899999999999999" customHeight="1">
      <c r="A52" s="52"/>
      <c r="B52" s="139" t="s">
        <v>32</v>
      </c>
      <c r="C52" s="147"/>
      <c r="D52" s="116">
        <f>+'[1]SP_20_19 ANALITICO_LAVORO'!B114</f>
        <v>42159.88</v>
      </c>
      <c r="E52" s="116">
        <f>+'[1]SP_20_19 ANALITICO_LAVORO'!C114</f>
        <v>49278.8</v>
      </c>
    </row>
    <row r="53" spans="1:6" ht="19.899999999999999" customHeight="1">
      <c r="A53" s="52"/>
      <c r="B53" s="139" t="s">
        <v>33</v>
      </c>
      <c r="C53" s="147"/>
      <c r="D53" s="116">
        <f>+'[1]SP_20_19 ANALITICO_LAVORO'!B120</f>
        <v>311899.19</v>
      </c>
      <c r="E53" s="116">
        <f>+'[1]SP_20_19 ANALITICO_LAVORO'!C120</f>
        <v>290743.54000000004</v>
      </c>
    </row>
    <row r="54" spans="1:6" ht="15">
      <c r="A54" s="52"/>
      <c r="B54" s="139" t="s">
        <v>34</v>
      </c>
      <c r="C54" s="147"/>
      <c r="D54" s="116">
        <f>+'[1]SP_20_19 ANALITICO_LAVORO'!B125</f>
        <v>156922.88</v>
      </c>
      <c r="E54" s="116">
        <f>+'[1]SP_20_19 ANALITICO_LAVORO'!C125</f>
        <v>444427.99</v>
      </c>
    </row>
    <row r="55" spans="1:6" ht="19.899999999999999" customHeight="1">
      <c r="A55" s="52"/>
      <c r="B55" s="139" t="s">
        <v>35</v>
      </c>
      <c r="C55" s="147"/>
      <c r="D55" s="116">
        <f>+'[1]SP_20_19 ANALITICO_LAVORO'!B129</f>
        <v>82147.539999999994</v>
      </c>
      <c r="E55" s="116">
        <f>+'[1]SP_20_19 ANALITICO_LAVORO'!C129</f>
        <v>13817.26</v>
      </c>
    </row>
    <row r="56" spans="1:6" ht="19.899999999999999" customHeight="1">
      <c r="A56" s="52"/>
      <c r="B56" s="139" t="s">
        <v>36</v>
      </c>
      <c r="C56" s="147"/>
      <c r="D56" s="116">
        <f>+'[1]SP_20_19 ANALITICO_LAVORO'!B134</f>
        <v>17216469.050000001</v>
      </c>
      <c r="E56" s="116">
        <f>+'[1]SP_20_19 ANALITICO_LAVORO'!C134</f>
        <v>17019979.390000001</v>
      </c>
    </row>
    <row r="57" spans="1:6" ht="19.899999999999999" customHeight="1">
      <c r="A57" s="52"/>
      <c r="B57" s="139" t="s">
        <v>37</v>
      </c>
      <c r="C57" s="147"/>
      <c r="D57" s="116">
        <v>0</v>
      </c>
      <c r="E57" s="116">
        <v>0</v>
      </c>
    </row>
    <row r="58" spans="1:6" ht="19.899999999999999" customHeight="1">
      <c r="A58" s="52"/>
      <c r="B58" s="139" t="s">
        <v>38</v>
      </c>
      <c r="C58" s="147"/>
      <c r="D58" s="116">
        <f>+'[1]SP_20_19 ANALITICO_LAVORO'!B138</f>
        <v>580726.59</v>
      </c>
      <c r="E58" s="116">
        <f>+'[1]SP_20_19 ANALITICO_LAVORO'!C138</f>
        <v>387092.68</v>
      </c>
    </row>
    <row r="59" spans="1:6" ht="19.899999999999999" customHeight="1">
      <c r="A59" s="52"/>
      <c r="B59" s="139" t="s">
        <v>39</v>
      </c>
      <c r="C59" s="147"/>
      <c r="D59" s="116">
        <f>+'[1]SP_20_19 ANALITICO_LAVORO'!B149</f>
        <v>4340668.3599999994</v>
      </c>
      <c r="E59" s="116">
        <f>+'[1]SP_20_19 ANALITICO_LAVORO'!C149</f>
        <v>5777553.4199999999</v>
      </c>
    </row>
    <row r="60" spans="1:6" ht="19.899999999999999" customHeight="1" thickBot="1">
      <c r="A60" s="55"/>
      <c r="B60" s="164" t="s">
        <v>30</v>
      </c>
      <c r="C60" s="165"/>
      <c r="D60" s="121">
        <v>232654.63</v>
      </c>
      <c r="E60" s="121">
        <v>232654.63</v>
      </c>
      <c r="F60" s="56"/>
    </row>
    <row r="61" spans="1:6" ht="47.45" customHeight="1" thickBot="1">
      <c r="A61" s="38"/>
      <c r="B61" s="166" t="s">
        <v>40</v>
      </c>
      <c r="C61" s="144"/>
      <c r="D61" s="26">
        <f>D59+D58+D57+D56+D55+D54+D52+D53+D49</f>
        <v>52731047.960000001</v>
      </c>
      <c r="E61" s="26">
        <f>E59+E58+E57+E56+E55+E54+E52+E53+E49</f>
        <v>48248924.530000001</v>
      </c>
      <c r="F61" s="27"/>
    </row>
    <row r="62" spans="1:6" ht="12" customHeight="1">
      <c r="A62" s="37"/>
      <c r="B62" s="57"/>
      <c r="C62" s="29"/>
      <c r="D62" s="30"/>
      <c r="E62" s="30"/>
    </row>
    <row r="63" spans="1:6" ht="12" customHeight="1" thickBot="1">
      <c r="A63" s="37"/>
      <c r="B63" s="58"/>
      <c r="C63" s="59"/>
      <c r="D63" s="49"/>
      <c r="E63" s="49"/>
    </row>
    <row r="64" spans="1:6" ht="19.899999999999999" customHeight="1" thickBot="1">
      <c r="A64" s="38"/>
      <c r="B64" s="160" t="s">
        <v>41</v>
      </c>
      <c r="C64" s="144"/>
      <c r="D64" s="26">
        <v>0</v>
      </c>
      <c r="E64" s="26">
        <v>0</v>
      </c>
    </row>
    <row r="65" spans="1:6" ht="12" customHeight="1">
      <c r="A65" s="37"/>
      <c r="B65" s="60"/>
      <c r="C65" s="61"/>
      <c r="D65" s="49"/>
      <c r="E65" s="49"/>
    </row>
    <row r="66" spans="1:6" ht="12" customHeight="1" thickBot="1">
      <c r="A66" s="37"/>
      <c r="B66" s="60"/>
      <c r="C66" s="61"/>
      <c r="D66" s="50"/>
      <c r="E66" s="50"/>
    </row>
    <row r="67" spans="1:6" ht="19.899999999999999" customHeight="1">
      <c r="A67" s="51"/>
      <c r="B67" s="167" t="s">
        <v>42</v>
      </c>
      <c r="C67" s="168"/>
      <c r="D67" s="118" t="s">
        <v>5</v>
      </c>
      <c r="E67" s="118" t="s">
        <v>5</v>
      </c>
    </row>
    <row r="68" spans="1:6" ht="9" customHeight="1">
      <c r="A68" s="52"/>
      <c r="B68" s="113"/>
      <c r="C68" s="112"/>
      <c r="D68" s="119"/>
      <c r="E68" s="119"/>
    </row>
    <row r="69" spans="1:6" ht="19.899999999999999" customHeight="1">
      <c r="A69" s="52"/>
      <c r="B69" s="153" t="s">
        <v>43</v>
      </c>
      <c r="C69" s="157"/>
      <c r="D69" s="116">
        <f>+'[1]SP_20_19 ANALITICO_LAVORO'!B154</f>
        <v>180866349.69</v>
      </c>
      <c r="E69" s="116">
        <f>+'[1]SP_20_19 ANALITICO_LAVORO'!C154</f>
        <v>164301375.80000001</v>
      </c>
    </row>
    <row r="70" spans="1:6" ht="19.899999999999999" customHeight="1" thickBot="1">
      <c r="A70" s="55"/>
      <c r="B70" s="158" t="s">
        <v>44</v>
      </c>
      <c r="C70" s="159"/>
      <c r="D70" s="123">
        <f>+'[1]SP_20_19 ANALITICO_LAVORO'!B160</f>
        <v>0</v>
      </c>
      <c r="E70" s="123">
        <f>+'[1]SP_20_19 ANALITICO_LAVORO'!C160</f>
        <v>0</v>
      </c>
    </row>
    <row r="71" spans="1:6" ht="19.899999999999999" customHeight="1" thickBot="1">
      <c r="A71" s="38"/>
      <c r="B71" s="160" t="s">
        <v>45</v>
      </c>
      <c r="C71" s="144"/>
      <c r="D71" s="26">
        <f>+D69+D70</f>
        <v>180866349.69</v>
      </c>
      <c r="E71" s="26">
        <f>+E69+E70</f>
        <v>164301375.80000001</v>
      </c>
      <c r="F71" s="27"/>
    </row>
    <row r="72" spans="1:6" ht="12" customHeight="1">
      <c r="A72" s="37"/>
      <c r="B72" s="60"/>
      <c r="C72" s="61"/>
      <c r="D72" s="30"/>
      <c r="E72" s="30"/>
    </row>
    <row r="73" spans="1:6" ht="12" customHeight="1" thickBot="1">
      <c r="A73" s="37"/>
      <c r="B73" s="57"/>
      <c r="C73" s="29"/>
      <c r="D73" s="30"/>
      <c r="E73" s="30"/>
    </row>
    <row r="74" spans="1:6" s="45" customFormat="1" ht="19.899999999999999" customHeight="1" thickBot="1">
      <c r="A74" s="148" t="s">
        <v>46</v>
      </c>
      <c r="B74" s="149"/>
      <c r="C74" s="149"/>
      <c r="D74" s="44">
        <f>+D71+D64+D61+D44</f>
        <v>233597397.65000001</v>
      </c>
      <c r="E74" s="44">
        <f>+E71+E64+E61+E44</f>
        <v>212550300.33000001</v>
      </c>
    </row>
    <row r="75" spans="1:6" ht="12" customHeight="1">
      <c r="A75" s="41"/>
      <c r="B75" s="18"/>
      <c r="C75" s="63"/>
      <c r="D75" s="42"/>
      <c r="E75" s="42"/>
    </row>
    <row r="76" spans="1:6" ht="12" customHeight="1">
      <c r="A76" s="41"/>
      <c r="B76" s="18"/>
      <c r="C76" s="63"/>
      <c r="D76" s="42"/>
      <c r="E76" s="42"/>
    </row>
    <row r="77" spans="1:6" ht="12" customHeight="1">
      <c r="A77" s="41"/>
      <c r="B77" s="111"/>
      <c r="C77" s="112"/>
      <c r="D77" s="42"/>
      <c r="E77" s="42"/>
    </row>
    <row r="78" spans="1:6" ht="12" customHeight="1">
      <c r="A78" s="41"/>
      <c r="B78" s="111"/>
      <c r="C78" s="112"/>
      <c r="D78" s="42"/>
      <c r="E78" s="42"/>
    </row>
    <row r="79" spans="1:6" ht="12" customHeight="1">
      <c r="A79" s="41"/>
      <c r="B79" s="111"/>
      <c r="C79" s="112"/>
      <c r="D79" s="42"/>
      <c r="E79" s="42"/>
    </row>
    <row r="80" spans="1:6" ht="12" customHeight="1">
      <c r="A80" s="41"/>
      <c r="B80" s="111"/>
      <c r="C80" s="112"/>
      <c r="D80" s="42"/>
      <c r="E80" s="42"/>
    </row>
    <row r="81" spans="1:5" ht="12" customHeight="1">
      <c r="A81" s="41"/>
      <c r="B81" s="111"/>
      <c r="C81" s="112"/>
      <c r="D81" s="42"/>
      <c r="E81" s="42"/>
    </row>
    <row r="82" spans="1:5" ht="12" customHeight="1">
      <c r="A82" s="41"/>
      <c r="B82" s="111"/>
      <c r="C82" s="112"/>
      <c r="D82" s="42"/>
      <c r="E82" s="42"/>
    </row>
    <row r="83" spans="1:5" ht="12" customHeight="1">
      <c r="A83" s="41"/>
      <c r="B83" s="111"/>
      <c r="C83" s="112"/>
      <c r="D83" s="42"/>
      <c r="E83" s="42"/>
    </row>
    <row r="84" spans="1:5" ht="12" customHeight="1">
      <c r="A84" s="41"/>
      <c r="B84" s="111"/>
      <c r="C84" s="112"/>
      <c r="D84" s="42"/>
      <c r="E84" s="42"/>
    </row>
    <row r="85" spans="1:5" s="45" customFormat="1" ht="17.45" customHeight="1" thickBot="1">
      <c r="A85" s="14" t="s">
        <v>47</v>
      </c>
      <c r="B85" s="137" t="s">
        <v>48</v>
      </c>
      <c r="C85" s="161"/>
      <c r="D85" s="64" t="s">
        <v>5</v>
      </c>
      <c r="E85" s="64" t="s">
        <v>5</v>
      </c>
    </row>
    <row r="86" spans="1:5" ht="20.25" customHeight="1" thickBot="1">
      <c r="A86" s="17"/>
      <c r="B86" s="18"/>
      <c r="C86" s="65"/>
      <c r="D86" s="20">
        <v>2020</v>
      </c>
      <c r="E86" s="20">
        <v>2019</v>
      </c>
    </row>
    <row r="87" spans="1:5" ht="26.25" customHeight="1" thickBot="1">
      <c r="A87" s="66"/>
      <c r="B87" s="162" t="s">
        <v>49</v>
      </c>
      <c r="C87" s="163"/>
      <c r="D87" s="124">
        <f>+'[1]SP_20_19 ANALITICO_LAVORO'!B164</f>
        <v>926308.31</v>
      </c>
      <c r="E87" s="67">
        <f>+'[1]SP_20_19 ANALITICO_LAVORO'!C164</f>
        <v>662798.76</v>
      </c>
    </row>
    <row r="88" spans="1:5" ht="12" customHeight="1" thickBot="1">
      <c r="A88" s="37"/>
      <c r="B88" s="68"/>
      <c r="C88" s="69"/>
      <c r="D88" s="70"/>
      <c r="E88" s="70"/>
    </row>
    <row r="89" spans="1:5" s="45" customFormat="1" ht="19.899999999999999" customHeight="1" thickBot="1">
      <c r="A89" s="171" t="s">
        <v>50</v>
      </c>
      <c r="B89" s="172"/>
      <c r="C89" s="172"/>
      <c r="D89" s="44">
        <f>+D87</f>
        <v>926308.31</v>
      </c>
      <c r="E89" s="44">
        <f>+E87</f>
        <v>662798.76</v>
      </c>
    </row>
    <row r="90" spans="1:5" ht="12" customHeight="1">
      <c r="A90" s="37"/>
      <c r="B90" s="60"/>
      <c r="C90" s="61"/>
      <c r="D90" s="30"/>
      <c r="E90" s="30"/>
    </row>
    <row r="91" spans="1:5" ht="12" customHeight="1">
      <c r="A91" s="37"/>
      <c r="B91" s="60"/>
      <c r="C91" s="61"/>
      <c r="D91" s="30"/>
      <c r="E91" s="30"/>
    </row>
    <row r="92" spans="1:5" ht="39" customHeight="1" thickBot="1">
      <c r="A92" s="14" t="s">
        <v>51</v>
      </c>
      <c r="B92" s="137" t="s">
        <v>52</v>
      </c>
      <c r="C92" s="161"/>
      <c r="D92" s="30"/>
      <c r="E92" s="30"/>
    </row>
    <row r="93" spans="1:5" ht="22.5" customHeight="1" thickBot="1">
      <c r="A93" s="37"/>
      <c r="B93" s="60"/>
      <c r="C93" s="61"/>
      <c r="D93" s="71">
        <v>2020</v>
      </c>
      <c r="E93" s="71">
        <v>2019</v>
      </c>
    </row>
    <row r="94" spans="1:5" ht="31.5" customHeight="1" thickBot="1">
      <c r="A94" s="66"/>
      <c r="B94" s="173" t="s">
        <v>53</v>
      </c>
      <c r="C94" s="174"/>
      <c r="D94" s="67">
        <f>+'[1]SP_20_19 ANALITICO_LAVORO'!B168</f>
        <v>1502408.9</v>
      </c>
      <c r="E94" s="67">
        <f>+'[1]SP_20_19 ANALITICO_LAVORO'!C168</f>
        <v>1430820.62</v>
      </c>
    </row>
    <row r="95" spans="1:5" ht="12" customHeight="1" thickBot="1">
      <c r="A95" s="37"/>
      <c r="B95" s="60"/>
      <c r="C95" s="61"/>
      <c r="D95" s="30"/>
      <c r="E95" s="30"/>
    </row>
    <row r="96" spans="1:5" ht="38.25" customHeight="1" thickBot="1">
      <c r="A96" s="171" t="s">
        <v>54</v>
      </c>
      <c r="B96" s="172"/>
      <c r="C96" s="172"/>
      <c r="D96" s="44">
        <f>+D94</f>
        <v>1502408.9</v>
      </c>
      <c r="E96" s="44">
        <f>+E94</f>
        <v>1430820.62</v>
      </c>
    </row>
    <row r="97" spans="1:5" ht="12" customHeight="1">
      <c r="A97" s="37"/>
      <c r="B97" s="60"/>
      <c r="C97" s="61"/>
      <c r="D97" s="30"/>
      <c r="E97" s="30"/>
    </row>
    <row r="98" spans="1:5" ht="12" customHeight="1" thickBot="1">
      <c r="A98" s="37"/>
      <c r="B98" s="37"/>
      <c r="C98" s="43"/>
      <c r="D98" s="50"/>
      <c r="E98" s="50"/>
    </row>
    <row r="99" spans="1:5" s="45" customFormat="1" ht="19.899999999999999" customHeight="1" thickBot="1">
      <c r="A99" s="148" t="s">
        <v>55</v>
      </c>
      <c r="B99" s="149"/>
      <c r="C99" s="149"/>
      <c r="D99" s="44">
        <f>+D89+D74+D39+D96</f>
        <v>486432708.22000003</v>
      </c>
      <c r="E99" s="44">
        <f>+E89+E74+E39+E96</f>
        <v>461556712.3900001</v>
      </c>
    </row>
    <row r="100" spans="1:5" s="45" customFormat="1" ht="12" customHeight="1" thickBot="1">
      <c r="A100" s="72"/>
      <c r="B100" s="73"/>
      <c r="C100" s="73"/>
      <c r="D100" s="74"/>
      <c r="E100" s="74"/>
    </row>
    <row r="101" spans="1:5" ht="21" customHeight="1" thickBot="1">
      <c r="A101" s="166" t="s">
        <v>56</v>
      </c>
      <c r="B101" s="169"/>
      <c r="C101" s="169"/>
      <c r="D101" s="26">
        <f>+'[1]SP_20_19 ANALITICO_LAVORO'!B179</f>
        <v>19486356.740000002</v>
      </c>
      <c r="E101" s="26">
        <f>+'[1]SP_20_19 ANALITICO_LAVORO'!C179</f>
        <v>18529211.399999999</v>
      </c>
    </row>
    <row r="102" spans="1:5" s="45" customFormat="1" ht="19.899999999999999" customHeight="1">
      <c r="A102" s="72"/>
      <c r="B102" s="73"/>
      <c r="C102" s="73"/>
      <c r="D102" s="74"/>
      <c r="E102" s="74"/>
    </row>
    <row r="103" spans="1:5" s="45" customFormat="1" ht="19.899999999999999" customHeight="1">
      <c r="A103" s="72"/>
      <c r="B103" s="73"/>
      <c r="C103" s="73"/>
      <c r="D103" s="74"/>
      <c r="E103" s="74"/>
    </row>
    <row r="104" spans="1:5" s="45" customFormat="1" ht="19.899999999999999" customHeight="1">
      <c r="A104" s="72"/>
      <c r="B104" s="73"/>
      <c r="C104" s="73"/>
      <c r="D104" s="74"/>
      <c r="E104" s="74"/>
    </row>
    <row r="105" spans="1:5" s="45" customFormat="1" ht="19.899999999999999" customHeight="1">
      <c r="A105" s="72"/>
      <c r="B105" s="73"/>
      <c r="C105" s="73"/>
      <c r="D105" s="74"/>
      <c r="E105" s="74"/>
    </row>
    <row r="106" spans="1:5" s="45" customFormat="1" ht="19.899999999999999" customHeight="1">
      <c r="A106" s="72"/>
      <c r="B106" s="73"/>
      <c r="C106" s="73"/>
      <c r="D106" s="74"/>
      <c r="E106" s="74"/>
    </row>
    <row r="107" spans="1:5" s="45" customFormat="1" ht="19.899999999999999" customHeight="1">
      <c r="A107" s="72"/>
      <c r="B107" s="73"/>
      <c r="C107" s="73"/>
      <c r="D107" s="74"/>
      <c r="E107" s="74"/>
    </row>
    <row r="108" spans="1:5" ht="9.6" customHeight="1">
      <c r="A108" s="18"/>
      <c r="B108" s="59"/>
      <c r="C108" s="59"/>
      <c r="D108" s="42"/>
      <c r="E108" s="42"/>
    </row>
    <row r="109" spans="1:5" ht="19.899999999999999" customHeight="1">
      <c r="A109" s="136" t="s">
        <v>57</v>
      </c>
      <c r="B109" s="133"/>
      <c r="C109" s="10"/>
      <c r="D109" s="49"/>
      <c r="E109" s="49"/>
    </row>
    <row r="110" spans="1:5" ht="7.9" customHeight="1">
      <c r="A110" s="11"/>
      <c r="B110" s="12"/>
      <c r="C110" s="10"/>
      <c r="D110" s="49"/>
      <c r="E110" s="49"/>
    </row>
    <row r="111" spans="1:5" ht="12.6" customHeight="1">
      <c r="A111" s="11"/>
      <c r="B111" s="12"/>
      <c r="C111" s="10"/>
      <c r="D111" s="49"/>
      <c r="E111" s="49"/>
    </row>
    <row r="112" spans="1:5" ht="7.9" customHeight="1">
      <c r="A112" s="11"/>
      <c r="B112" s="12"/>
      <c r="C112" s="10"/>
      <c r="D112" s="49"/>
      <c r="E112" s="49"/>
    </row>
    <row r="113" spans="1:5" s="45" customFormat="1" ht="19.899999999999999" customHeight="1" thickBot="1">
      <c r="A113" s="14" t="s">
        <v>3</v>
      </c>
      <c r="B113" s="137" t="s">
        <v>58</v>
      </c>
      <c r="C113" s="150"/>
      <c r="D113" s="64" t="s">
        <v>5</v>
      </c>
      <c r="E113" s="64" t="s">
        <v>5</v>
      </c>
    </row>
    <row r="114" spans="1:5" ht="17.25" customHeight="1" thickBot="1">
      <c r="A114" s="17"/>
      <c r="B114" s="18"/>
      <c r="C114" s="53"/>
      <c r="D114" s="20">
        <v>2020</v>
      </c>
      <c r="E114" s="20">
        <v>2019</v>
      </c>
    </row>
    <row r="115" spans="1:5" s="75" customFormat="1" ht="19.899999999999999" customHeight="1" thickBot="1">
      <c r="A115" s="38"/>
      <c r="B115" s="143" t="s">
        <v>59</v>
      </c>
      <c r="C115" s="169"/>
      <c r="D115" s="26">
        <f>+'[1]SP_20_19 ANALITICO_LAVORO'!B186</f>
        <v>60975588.039999999</v>
      </c>
      <c r="E115" s="26">
        <f>+'[1]SP_20_19 ANALITICO_LAVORO'!C186</f>
        <v>60975588.039999999</v>
      </c>
    </row>
    <row r="116" spans="1:5" ht="12" customHeight="1">
      <c r="A116" s="37"/>
      <c r="B116" s="28"/>
      <c r="C116" s="59"/>
      <c r="D116" s="50"/>
      <c r="E116" s="50"/>
    </row>
    <row r="117" spans="1:5" ht="12" customHeight="1">
      <c r="A117" s="37"/>
      <c r="B117" s="28"/>
      <c r="C117" s="59"/>
      <c r="D117" s="50"/>
      <c r="E117" s="50"/>
    </row>
    <row r="118" spans="1:5" ht="12" customHeight="1" thickBot="1">
      <c r="A118" s="37"/>
      <c r="B118" s="28"/>
      <c r="C118" s="59"/>
      <c r="D118" s="50"/>
      <c r="E118" s="50"/>
    </row>
    <row r="119" spans="1:5" s="75" customFormat="1" ht="24.6" customHeight="1">
      <c r="A119" s="51"/>
      <c r="B119" s="151" t="s">
        <v>60</v>
      </c>
      <c r="C119" s="170"/>
      <c r="D119" s="125" t="s">
        <v>5</v>
      </c>
      <c r="E119" s="125" t="s">
        <v>5</v>
      </c>
    </row>
    <row r="120" spans="1:5" s="75" customFormat="1" ht="9" customHeight="1">
      <c r="A120" s="52"/>
      <c r="B120" s="111"/>
      <c r="C120" s="109"/>
      <c r="D120" s="116"/>
      <c r="E120" s="116"/>
    </row>
    <row r="121" spans="1:5" s="75" customFormat="1" ht="21.6" customHeight="1">
      <c r="A121" s="52"/>
      <c r="B121" s="139" t="s">
        <v>61</v>
      </c>
      <c r="C121" s="140"/>
      <c r="D121" s="126">
        <v>0</v>
      </c>
      <c r="E121" s="126">
        <v>0</v>
      </c>
    </row>
    <row r="122" spans="1:5" s="75" customFormat="1" ht="18" customHeight="1">
      <c r="A122" s="52"/>
      <c r="B122" s="139" t="s">
        <v>62</v>
      </c>
      <c r="C122" s="140"/>
      <c r="D122" s="116">
        <f>+'[1]SP_20_19 ANALITICO_LAVORO'!B190</f>
        <v>11051526.26</v>
      </c>
      <c r="E122" s="116">
        <f>+'[1]SP_20_19 ANALITICO_LAVORO'!C190</f>
        <v>11051526.26</v>
      </c>
    </row>
    <row r="123" spans="1:5" s="75" customFormat="1" ht="32.450000000000003" customHeight="1" thickBot="1">
      <c r="A123" s="55"/>
      <c r="B123" s="141" t="s">
        <v>63</v>
      </c>
      <c r="C123" s="142"/>
      <c r="D123" s="117">
        <f>+'[1]SP_20_19 ANALITICO_LAVORO'!B199</f>
        <v>55859471.049999997</v>
      </c>
      <c r="E123" s="117">
        <f>+'[1]SP_20_19 ANALITICO_LAVORO'!C199</f>
        <v>55859471.049999997</v>
      </c>
    </row>
    <row r="124" spans="1:5" s="75" customFormat="1" ht="21.6" customHeight="1" thickBot="1">
      <c r="A124" s="76"/>
      <c r="B124" s="175" t="s">
        <v>64</v>
      </c>
      <c r="C124" s="176"/>
      <c r="D124" s="26">
        <f>+D123+D122</f>
        <v>66910997.309999995</v>
      </c>
      <c r="E124" s="26">
        <f>+E123+E122</f>
        <v>66910997.309999995</v>
      </c>
    </row>
    <row r="125" spans="1:5" ht="12" customHeight="1">
      <c r="A125" s="60"/>
      <c r="B125" s="31"/>
      <c r="C125" s="32"/>
      <c r="D125" s="30"/>
      <c r="E125" s="30"/>
    </row>
    <row r="126" spans="1:5" ht="12" customHeight="1">
      <c r="A126" s="60"/>
      <c r="B126" s="31"/>
      <c r="C126" s="32"/>
      <c r="D126" s="77"/>
      <c r="E126" s="30"/>
    </row>
    <row r="127" spans="1:5" ht="12" customHeight="1" thickBot="1">
      <c r="A127" s="37"/>
      <c r="B127" s="18"/>
      <c r="C127" s="63"/>
      <c r="D127" s="42"/>
      <c r="E127" s="42"/>
    </row>
    <row r="128" spans="1:5" ht="19.899999999999999" customHeight="1">
      <c r="A128" s="51"/>
      <c r="B128" s="151" t="s">
        <v>65</v>
      </c>
      <c r="C128" s="170"/>
      <c r="D128" s="118" t="s">
        <v>5</v>
      </c>
      <c r="E128" s="118" t="s">
        <v>5</v>
      </c>
    </row>
    <row r="129" spans="1:5" ht="9" customHeight="1">
      <c r="A129" s="52"/>
      <c r="B129" s="18"/>
      <c r="C129" s="53"/>
      <c r="D129" s="119"/>
      <c r="E129" s="119"/>
    </row>
    <row r="130" spans="1:5" ht="19.899999999999999" customHeight="1">
      <c r="A130" s="52"/>
      <c r="B130" s="153" t="s">
        <v>66</v>
      </c>
      <c r="C130" s="157"/>
      <c r="D130" s="116">
        <f>'[1]CE_20_19 ANALITICO_LAVORO'!B481</f>
        <v>3503547.409999989</v>
      </c>
      <c r="E130" s="116">
        <f>'[1]CE_20_19 ANALITICO_LAVORO'!C481</f>
        <v>357425.3500000434</v>
      </c>
    </row>
    <row r="131" spans="1:5" ht="19.899999999999999" customHeight="1">
      <c r="A131" s="52"/>
      <c r="B131" s="153" t="s">
        <v>67</v>
      </c>
      <c r="C131" s="157"/>
      <c r="D131" s="116">
        <f>+'[1]SP_20_19 ANALITICO_LAVORO'!B204</f>
        <v>127342238.53</v>
      </c>
      <c r="E131" s="116">
        <f>+'[1]SP_20_19 ANALITICO_LAVORO'!C204</f>
        <v>126984813.18000001</v>
      </c>
    </row>
    <row r="132" spans="1:5" ht="19.899999999999999" customHeight="1" thickBot="1">
      <c r="A132" s="55"/>
      <c r="B132" s="158" t="s">
        <v>68</v>
      </c>
      <c r="C132" s="159"/>
      <c r="D132" s="117">
        <v>0</v>
      </c>
      <c r="E132" s="117">
        <v>0</v>
      </c>
    </row>
    <row r="133" spans="1:5" ht="19.899999999999999" customHeight="1" thickBot="1">
      <c r="A133" s="76"/>
      <c r="B133" s="175" t="s">
        <v>69</v>
      </c>
      <c r="C133" s="176"/>
      <c r="D133" s="26">
        <f>+D132+D131+D130</f>
        <v>130845785.94</v>
      </c>
      <c r="E133" s="26">
        <f>+E132+E131+E130</f>
        <v>127342238.53000005</v>
      </c>
    </row>
    <row r="134" spans="1:5" ht="12" customHeight="1">
      <c r="A134" s="60"/>
      <c r="B134" s="31"/>
      <c r="C134" s="32"/>
      <c r="D134" s="30"/>
      <c r="E134" s="30"/>
    </row>
    <row r="135" spans="1:5" ht="12" customHeight="1" thickBot="1">
      <c r="A135" s="60"/>
      <c r="B135" s="31"/>
      <c r="C135" s="32"/>
      <c r="D135" s="30"/>
      <c r="E135" s="30"/>
    </row>
    <row r="136" spans="1:5" s="45" customFormat="1" ht="25.9" customHeight="1" thickBot="1">
      <c r="A136" s="177" t="s">
        <v>70</v>
      </c>
      <c r="B136" s="149"/>
      <c r="C136" s="149"/>
      <c r="D136" s="44">
        <f>+D133+D124+D115</f>
        <v>258732371.28999999</v>
      </c>
      <c r="E136" s="44">
        <f>+E133+E124+E115</f>
        <v>255228823.88000003</v>
      </c>
    </row>
    <row r="137" spans="1:5" ht="10.9" customHeight="1">
      <c r="A137" s="41"/>
      <c r="B137" s="78"/>
      <c r="C137" s="53"/>
      <c r="D137" s="42"/>
      <c r="E137" s="42"/>
    </row>
    <row r="138" spans="1:5" ht="10.9" customHeight="1">
      <c r="A138" s="41"/>
      <c r="B138" s="78"/>
      <c r="C138" s="53"/>
      <c r="D138" s="42"/>
      <c r="E138" s="42"/>
    </row>
    <row r="139" spans="1:5" ht="12" customHeight="1" thickBot="1">
      <c r="A139" s="41"/>
      <c r="B139" s="78"/>
      <c r="C139" s="53"/>
      <c r="D139" s="42"/>
      <c r="E139" s="42"/>
    </row>
    <row r="140" spans="1:5" s="45" customFormat="1" ht="25.5" customHeight="1" thickBot="1">
      <c r="A140" s="79" t="s">
        <v>71</v>
      </c>
      <c r="B140" s="178" t="s">
        <v>72</v>
      </c>
      <c r="C140" s="149"/>
      <c r="D140" s="44">
        <f>+'[1]SP_20_19 ANALITICO_LAVORO'!B214</f>
        <v>30594908.030000001</v>
      </c>
      <c r="E140" s="44">
        <f>+'[1]SP_20_19 ANALITICO_LAVORO'!C214</f>
        <v>24553727.310000002</v>
      </c>
    </row>
    <row r="141" spans="1:5" s="45" customFormat="1" ht="15" customHeight="1">
      <c r="A141" s="14"/>
      <c r="B141" s="72"/>
      <c r="C141" s="73"/>
      <c r="D141" s="74"/>
      <c r="E141" s="74"/>
    </row>
    <row r="142" spans="1:5" ht="15.6" customHeight="1" thickBot="1">
      <c r="A142" s="17"/>
      <c r="B142" s="18"/>
      <c r="C142" s="59"/>
      <c r="D142" s="42"/>
      <c r="E142" s="42"/>
    </row>
    <row r="143" spans="1:5" s="45" customFormat="1" ht="37.5" customHeight="1" thickBot="1">
      <c r="A143" s="79" t="s">
        <v>47</v>
      </c>
      <c r="B143" s="178" t="s">
        <v>73</v>
      </c>
      <c r="C143" s="149"/>
      <c r="D143" s="44">
        <f>+'[1]SP_20_19 ANALITICO_LAVORO'!B218</f>
        <v>502710.7</v>
      </c>
      <c r="E143" s="44">
        <f>+'[1]SP_20_19 ANALITICO_LAVORO'!C218</f>
        <v>520819.03</v>
      </c>
    </row>
    <row r="144" spans="1:5" ht="15.75">
      <c r="A144" s="17"/>
      <c r="B144" s="18"/>
      <c r="C144" s="59"/>
      <c r="D144" s="50"/>
      <c r="E144" s="50"/>
    </row>
    <row r="145" spans="1:8" s="45" customFormat="1" ht="15" customHeight="1">
      <c r="A145" s="14"/>
      <c r="B145" s="72"/>
      <c r="C145" s="73"/>
      <c r="D145" s="64"/>
      <c r="E145" s="64"/>
    </row>
    <row r="146" spans="1:8" s="45" customFormat="1" ht="54" customHeight="1" thickBot="1">
      <c r="A146" s="14" t="s">
        <v>51</v>
      </c>
      <c r="B146" s="137" t="s">
        <v>74</v>
      </c>
      <c r="C146" s="150"/>
      <c r="D146" s="64" t="s">
        <v>5</v>
      </c>
      <c r="E146" s="64" t="s">
        <v>5</v>
      </c>
    </row>
    <row r="147" spans="1:8" ht="17.25" customHeight="1" thickBot="1">
      <c r="A147" s="17"/>
      <c r="B147" s="18"/>
      <c r="C147" s="59"/>
      <c r="D147" s="81">
        <v>2020</v>
      </c>
      <c r="E147" s="20">
        <v>2019</v>
      </c>
    </row>
    <row r="148" spans="1:8" ht="19.899999999999999" customHeight="1">
      <c r="A148" s="51"/>
      <c r="B148" s="179" t="s">
        <v>75</v>
      </c>
      <c r="C148" s="170"/>
      <c r="D148" s="125">
        <f>+'[1]SP_20_19 ANALITICO_LAVORO'!B224</f>
        <v>52650729.050000004</v>
      </c>
      <c r="E148" s="125">
        <f>+'[1]SP_20_19 ANALITICO_LAVORO'!C224</f>
        <v>62441522.060000002</v>
      </c>
    </row>
    <row r="149" spans="1:8" ht="19.899999999999999" customHeight="1">
      <c r="A149" s="52"/>
      <c r="B149" s="155" t="s">
        <v>76</v>
      </c>
      <c r="C149" s="180"/>
      <c r="D149" s="127">
        <v>49046001.340000004</v>
      </c>
      <c r="E149" s="127">
        <v>62441522.060000002</v>
      </c>
      <c r="G149" s="80"/>
      <c r="H149" s="80"/>
    </row>
    <row r="150" spans="1:8" ht="19.899999999999999" customHeight="1">
      <c r="A150" s="52"/>
      <c r="B150" s="153" t="s">
        <v>77</v>
      </c>
      <c r="C150" s="157"/>
      <c r="D150" s="116">
        <f>+'[1]SP_20_19 ANALITICO_LAVORO'!B248</f>
        <v>7670928.5000000009</v>
      </c>
      <c r="E150" s="116">
        <f>+'[1]SP_20_19 ANALITICO_LAVORO'!C248</f>
        <v>11146742.18</v>
      </c>
      <c r="G150" s="80"/>
      <c r="H150" s="80"/>
    </row>
    <row r="151" spans="1:8" ht="19.899999999999999" customHeight="1">
      <c r="A151" s="52"/>
      <c r="B151" s="153" t="s">
        <v>78</v>
      </c>
      <c r="C151" s="157"/>
      <c r="D151" s="126">
        <f>+'[1]SP_20_19 ANALITICO_LAVORO'!B252</f>
        <v>0</v>
      </c>
      <c r="E151" s="126">
        <f>+'[1]SP_20_19 ANALITICO_LAVORO'!C252</f>
        <v>209.81</v>
      </c>
    </row>
    <row r="152" spans="1:8" ht="19.899999999999999" customHeight="1">
      <c r="A152" s="52"/>
      <c r="B152" s="153" t="s">
        <v>79</v>
      </c>
      <c r="C152" s="157"/>
      <c r="D152" s="126">
        <f>+'[1]SP_20_19 ANALITICO_LAVORO'!B256</f>
        <v>0</v>
      </c>
      <c r="E152" s="126">
        <f>+'[1]SP_20_19 ANALITICO_LAVORO'!C256</f>
        <v>0</v>
      </c>
    </row>
    <row r="153" spans="1:8" ht="25.9" customHeight="1">
      <c r="A153" s="52"/>
      <c r="B153" s="153" t="s">
        <v>80</v>
      </c>
      <c r="C153" s="157"/>
      <c r="D153" s="126">
        <v>0</v>
      </c>
      <c r="E153" s="126">
        <v>0</v>
      </c>
    </row>
    <row r="154" spans="1:8" ht="19.899999999999999" customHeight="1">
      <c r="A154" s="52"/>
      <c r="B154" s="153" t="s">
        <v>81</v>
      </c>
      <c r="C154" s="157"/>
      <c r="D154" s="116">
        <f>+'[1]SP_20_19 ANALITICO_LAVORO'!B260</f>
        <v>713773.22</v>
      </c>
      <c r="E154" s="116">
        <f>+'[1]SP_20_19 ANALITICO_LAVORO'!C260</f>
        <v>261902.17</v>
      </c>
    </row>
    <row r="155" spans="1:8" ht="19.899999999999999" customHeight="1">
      <c r="A155" s="52"/>
      <c r="B155" s="153" t="s">
        <v>82</v>
      </c>
      <c r="C155" s="157"/>
      <c r="D155" s="116">
        <f>+'[1]SP_20_19 ANALITICO_LAVORO'!B264</f>
        <v>3744.6</v>
      </c>
      <c r="E155" s="116">
        <f>+'[1]SP_20_19 ANALITICO_LAVORO'!C264</f>
        <v>266923.90000000002</v>
      </c>
    </row>
    <row r="156" spans="1:8" ht="19.899999999999999" customHeight="1">
      <c r="A156" s="52"/>
      <c r="B156" s="153" t="s">
        <v>83</v>
      </c>
      <c r="C156" s="157"/>
      <c r="D156" s="126">
        <f>+'[1]SP_20_19 ANALITICO_LAVORO'!B268</f>
        <v>0</v>
      </c>
      <c r="E156" s="126">
        <f>+'[1]SP_20_19 ANALITICO_LAVORO'!C268</f>
        <v>0</v>
      </c>
    </row>
    <row r="157" spans="1:8" ht="19.899999999999999" customHeight="1">
      <c r="A157" s="52"/>
      <c r="B157" s="153" t="s">
        <v>84</v>
      </c>
      <c r="C157" s="157"/>
      <c r="D157" s="116">
        <f>+'[1]SP_20_19 ANALITICO_LAVORO'!B275</f>
        <v>5811179.0899999999</v>
      </c>
      <c r="E157" s="116">
        <f>+'[1]SP_20_19 ANALITICO_LAVORO'!C275</f>
        <v>4033677.46</v>
      </c>
    </row>
    <row r="158" spans="1:8" ht="19.899999999999999" customHeight="1">
      <c r="A158" s="52"/>
      <c r="B158" s="153" t="s">
        <v>85</v>
      </c>
      <c r="C158" s="157"/>
      <c r="D158" s="116">
        <f>+'[1]SP_20_19 ANALITICO_LAVORO'!B280</f>
        <v>1303760.53</v>
      </c>
      <c r="E158" s="116">
        <f>+'[1]SP_20_19 ANALITICO_LAVORO'!C280</f>
        <v>826101.52</v>
      </c>
    </row>
    <row r="159" spans="1:8" ht="19.899999999999999" customHeight="1">
      <c r="A159" s="52"/>
      <c r="B159" s="153" t="s">
        <v>86</v>
      </c>
      <c r="C159" s="157"/>
      <c r="D159" s="116">
        <f>+'[1]SP_20_19 ANALITICO_LAVORO'!B284</f>
        <v>317000</v>
      </c>
      <c r="E159" s="116">
        <f>+'[1]SP_20_19 ANALITICO_LAVORO'!C284</f>
        <v>677000</v>
      </c>
    </row>
    <row r="160" spans="1:8" ht="19.899999999999999" customHeight="1" thickBot="1">
      <c r="A160" s="55"/>
      <c r="B160" s="158" t="s">
        <v>87</v>
      </c>
      <c r="C160" s="159"/>
      <c r="D160" s="117">
        <f>+'[1]SP_20_19 ANALITICO_LAVORO'!B296</f>
        <v>1984242.4900000002</v>
      </c>
      <c r="E160" s="117">
        <f>+'[1]SP_20_19 ANALITICO_LAVORO'!C296</f>
        <v>1929403.3200000003</v>
      </c>
    </row>
    <row r="161" spans="1:6" ht="51.75" customHeight="1" thickBot="1">
      <c r="A161" s="38"/>
      <c r="B161" s="184" t="s">
        <v>88</v>
      </c>
      <c r="C161" s="169"/>
      <c r="D161" s="26">
        <f>SUM(D150:D160)+D148</f>
        <v>70455357.480000004</v>
      </c>
      <c r="E161" s="26">
        <f>SUM(E150:E160)+E148</f>
        <v>81583482.420000002</v>
      </c>
      <c r="F161" s="27"/>
    </row>
    <row r="162" spans="1:6" ht="12" customHeight="1">
      <c r="A162" s="41"/>
      <c r="B162" s="78"/>
      <c r="C162" s="53"/>
      <c r="D162" s="42"/>
      <c r="E162" s="42"/>
    </row>
    <row r="163" spans="1:6" ht="12" customHeight="1">
      <c r="A163" s="41"/>
      <c r="B163" s="78"/>
      <c r="C163" s="53"/>
      <c r="D163" s="42"/>
      <c r="E163" s="42"/>
    </row>
    <row r="164" spans="1:6" ht="41.25" customHeight="1">
      <c r="A164" s="14" t="s">
        <v>89</v>
      </c>
      <c r="B164" s="137" t="s">
        <v>90</v>
      </c>
      <c r="C164" s="150"/>
      <c r="D164" s="65"/>
      <c r="E164" s="65"/>
    </row>
    <row r="165" spans="1:6" ht="10.5" customHeight="1" thickBot="1">
      <c r="A165" s="14"/>
      <c r="B165" s="72"/>
      <c r="C165" s="73"/>
      <c r="D165" s="65"/>
      <c r="E165" s="65"/>
    </row>
    <row r="166" spans="1:6" ht="17.25" customHeight="1" thickBot="1">
      <c r="A166" s="17"/>
      <c r="B166" s="18"/>
      <c r="C166" s="59"/>
      <c r="D166" s="20">
        <v>2020</v>
      </c>
      <c r="E166" s="20">
        <v>2019</v>
      </c>
    </row>
    <row r="167" spans="1:6" ht="19.899999999999999" customHeight="1">
      <c r="A167" s="51"/>
      <c r="B167" s="179" t="s">
        <v>91</v>
      </c>
      <c r="C167" s="170"/>
      <c r="D167" s="125">
        <f>+'[1]SP_20_19 ANALITICO_LAVORO'!B301</f>
        <v>37602938.049999997</v>
      </c>
      <c r="E167" s="125">
        <f>+'[1]SP_20_19 ANALITICO_LAVORO'!C301</f>
        <v>23608804.280000001</v>
      </c>
    </row>
    <row r="168" spans="1:6" ht="19.899999999999999" customHeight="1" thickBot="1">
      <c r="A168" s="55"/>
      <c r="B168" s="158" t="s">
        <v>92</v>
      </c>
      <c r="C168" s="159"/>
      <c r="D168" s="117">
        <f>+'[1]SP_20_19 ANALITICO_LAVORO'!B309</f>
        <v>64666910.100000001</v>
      </c>
      <c r="E168" s="117">
        <f>+'[1]SP_20_19 ANALITICO_LAVORO'!C309</f>
        <v>59809464.349999994</v>
      </c>
    </row>
    <row r="169" spans="1:6" ht="36.75" customHeight="1" thickBot="1">
      <c r="A169" s="82"/>
      <c r="B169" s="145" t="s">
        <v>93</v>
      </c>
      <c r="C169" s="159"/>
      <c r="D169" s="26">
        <f>+D168+D167</f>
        <v>102269848.15000001</v>
      </c>
      <c r="E169" s="26">
        <f>+E168+E167</f>
        <v>83418268.629999995</v>
      </c>
      <c r="F169" s="27"/>
    </row>
    <row r="170" spans="1:6" ht="12" customHeight="1">
      <c r="A170" s="83"/>
      <c r="B170" s="28"/>
      <c r="C170" s="84"/>
      <c r="D170" s="30"/>
      <c r="E170" s="30"/>
    </row>
    <row r="171" spans="1:6" ht="12" customHeight="1">
      <c r="A171" s="83"/>
      <c r="B171" s="28"/>
      <c r="C171" s="84"/>
      <c r="D171" s="30"/>
      <c r="E171" s="30"/>
    </row>
    <row r="172" spans="1:6" ht="12" customHeight="1">
      <c r="A172" s="83"/>
      <c r="B172" s="28"/>
      <c r="C172" s="84"/>
      <c r="D172" s="30"/>
      <c r="E172" s="30"/>
    </row>
    <row r="173" spans="1:6" ht="12" customHeight="1">
      <c r="A173" s="83"/>
      <c r="B173" s="28"/>
      <c r="C173" s="84"/>
      <c r="D173" s="30"/>
      <c r="E173" s="30"/>
    </row>
    <row r="174" spans="1:6" ht="12" customHeight="1">
      <c r="A174" s="83"/>
      <c r="B174" s="28"/>
      <c r="C174" s="84"/>
      <c r="D174" s="30"/>
      <c r="E174" s="30"/>
    </row>
    <row r="175" spans="1:6" ht="12" customHeight="1">
      <c r="A175" s="83"/>
      <c r="B175" s="28"/>
      <c r="C175" s="84"/>
      <c r="D175" s="30"/>
      <c r="E175" s="30"/>
    </row>
    <row r="176" spans="1:6" ht="12" customHeight="1">
      <c r="A176" s="83"/>
      <c r="B176" s="28"/>
      <c r="C176" s="84"/>
      <c r="D176" s="30"/>
      <c r="E176" s="30"/>
    </row>
    <row r="177" spans="1:10" ht="12" customHeight="1">
      <c r="A177" s="83"/>
      <c r="B177" s="28"/>
      <c r="C177" s="84"/>
      <c r="D177" s="30"/>
      <c r="E177" s="30"/>
    </row>
    <row r="178" spans="1:10" ht="12" customHeight="1">
      <c r="A178" s="83"/>
      <c r="B178" s="28"/>
      <c r="C178" s="84"/>
      <c r="D178" s="30"/>
      <c r="E178" s="30"/>
    </row>
    <row r="179" spans="1:10" ht="12" customHeight="1">
      <c r="A179" s="83"/>
      <c r="B179" s="28"/>
      <c r="C179" s="84"/>
      <c r="D179" s="30"/>
      <c r="E179" s="30"/>
    </row>
    <row r="180" spans="1:10" ht="10.15" customHeight="1">
      <c r="A180" s="83"/>
      <c r="B180" s="28"/>
      <c r="C180" s="84"/>
      <c r="D180" s="30"/>
      <c r="E180" s="30"/>
    </row>
    <row r="181" spans="1:10" ht="10.15" customHeight="1">
      <c r="A181" s="83"/>
      <c r="B181" s="28"/>
      <c r="C181" s="84"/>
      <c r="D181" s="30"/>
      <c r="E181" s="30"/>
    </row>
    <row r="182" spans="1:10" ht="34.5" customHeight="1" thickBot="1">
      <c r="A182" s="14" t="s">
        <v>94</v>
      </c>
      <c r="B182" s="137" t="s">
        <v>95</v>
      </c>
      <c r="C182" s="150"/>
      <c r="D182" s="49"/>
      <c r="E182" s="49"/>
    </row>
    <row r="183" spans="1:10" ht="19.5" customHeight="1" thickBot="1">
      <c r="A183" s="37"/>
      <c r="B183" s="58"/>
      <c r="C183" s="59"/>
      <c r="D183" s="81">
        <v>2020</v>
      </c>
      <c r="E183" s="20">
        <v>2019</v>
      </c>
    </row>
    <row r="184" spans="1:10" ht="39" customHeight="1" thickBot="1">
      <c r="A184" s="66"/>
      <c r="B184" s="181" t="s">
        <v>96</v>
      </c>
      <c r="C184" s="169"/>
      <c r="D184" s="67">
        <f>+'[1]SP_20_19 ANALITICO_LAVORO'!B343</f>
        <v>23877512.570000008</v>
      </c>
      <c r="E184" s="67">
        <f>+'[1]SP_20_19 ANALITICO_LAVORO'!C343</f>
        <v>16251591.119999999</v>
      </c>
    </row>
    <row r="185" spans="1:10" ht="34.5" customHeight="1" thickBot="1">
      <c r="A185" s="66"/>
      <c r="B185" s="143" t="s">
        <v>97</v>
      </c>
      <c r="C185" s="169"/>
      <c r="D185" s="26">
        <f>+D184</f>
        <v>23877512.570000008</v>
      </c>
      <c r="E185" s="26">
        <f>+E184</f>
        <v>16251591.119999999</v>
      </c>
    </row>
    <row r="186" spans="1:10" ht="12" customHeight="1">
      <c r="A186" s="37"/>
      <c r="B186" s="58"/>
      <c r="C186" s="59"/>
      <c r="D186" s="49"/>
      <c r="E186" s="49"/>
    </row>
    <row r="187" spans="1:10" ht="16.5" customHeight="1" thickBot="1">
      <c r="A187" s="37"/>
      <c r="B187" s="58"/>
      <c r="C187" s="59"/>
      <c r="D187" s="49"/>
      <c r="E187" s="49"/>
    </row>
    <row r="188" spans="1:10" s="45" customFormat="1" ht="19.899999999999999" customHeight="1" thickBot="1">
      <c r="A188" s="182" t="s">
        <v>98</v>
      </c>
      <c r="B188" s="183"/>
      <c r="C188" s="183"/>
      <c r="D188" s="44">
        <f>+D169+D161+D143+D140+D136+D185</f>
        <v>486432708.21999997</v>
      </c>
      <c r="E188" s="44">
        <f>+E169+E161+E143+E140+E136+E185</f>
        <v>461556712.39000005</v>
      </c>
      <c r="I188" s="16"/>
      <c r="J188" s="16"/>
    </row>
    <row r="189" spans="1:10" s="45" customFormat="1" ht="19.899999999999999" customHeight="1" thickBot="1">
      <c r="A189" s="85"/>
      <c r="B189" s="85"/>
      <c r="C189" s="85"/>
      <c r="D189" s="74"/>
      <c r="E189" s="74"/>
    </row>
    <row r="190" spans="1:10" ht="25.5" customHeight="1" thickBot="1">
      <c r="A190" s="166" t="s">
        <v>99</v>
      </c>
      <c r="B190" s="169"/>
      <c r="C190" s="169"/>
      <c r="D190" s="26">
        <f>+'[1]SP_20_19 ANALITICO_LAVORO'!B360</f>
        <v>19486356.740000002</v>
      </c>
      <c r="E190" s="26">
        <f>+'[1]SP_20_19 ANALITICO_LAVORO'!C360</f>
        <v>18529211.399999999</v>
      </c>
      <c r="I190" s="45"/>
      <c r="J190" s="45"/>
    </row>
    <row r="191" spans="1:10" s="45" customFormat="1" ht="19.899999999999999" customHeight="1">
      <c r="A191" s="85"/>
      <c r="B191" s="85"/>
      <c r="C191" s="85"/>
      <c r="D191" s="74"/>
      <c r="E191" s="74"/>
      <c r="I191" s="16"/>
      <c r="J191" s="16"/>
    </row>
    <row r="192" spans="1:10" ht="19.899999999999999" customHeight="1">
      <c r="D192" s="27"/>
      <c r="E192" s="27"/>
      <c r="I192" s="45"/>
      <c r="J192" s="45"/>
    </row>
    <row r="193" spans="1:10" ht="19.899999999999999" customHeight="1">
      <c r="D193" s="27"/>
      <c r="E193" s="27"/>
    </row>
    <row r="195" spans="1:10" ht="19.899999999999999" customHeight="1">
      <c r="D195" s="86"/>
      <c r="E195" s="86"/>
    </row>
    <row r="197" spans="1:10" s="1" customFormat="1" ht="23.25">
      <c r="A197" s="134" t="s">
        <v>100</v>
      </c>
      <c r="B197" s="134"/>
      <c r="C197" s="134"/>
      <c r="D197" s="8"/>
      <c r="E197" s="8"/>
      <c r="I197" s="16"/>
      <c r="J197" s="16"/>
    </row>
    <row r="198" spans="1:10" s="1" customFormat="1" ht="18">
      <c r="A198" s="87"/>
      <c r="B198" s="87"/>
      <c r="C198" s="87"/>
      <c r="D198" s="87"/>
      <c r="E198" s="87"/>
    </row>
    <row r="199" spans="1:10" s="45" customFormat="1" ht="18.600000000000001" customHeight="1" thickBot="1">
      <c r="A199" s="14" t="s">
        <v>3</v>
      </c>
      <c r="B199" s="137" t="s">
        <v>101</v>
      </c>
      <c r="C199" s="150"/>
      <c r="D199" s="64" t="s">
        <v>5</v>
      </c>
      <c r="E199" s="64" t="s">
        <v>5</v>
      </c>
      <c r="I199" s="1"/>
      <c r="J199" s="1"/>
    </row>
    <row r="200" spans="1:10" ht="18" customHeight="1" thickBot="1">
      <c r="A200" s="17"/>
      <c r="B200" s="18"/>
      <c r="C200" s="59"/>
      <c r="D200" s="81">
        <v>2020</v>
      </c>
      <c r="E200" s="71">
        <v>2019</v>
      </c>
      <c r="I200" s="45"/>
      <c r="J200" s="45"/>
    </row>
    <row r="201" spans="1:10" ht="18.600000000000001" customHeight="1">
      <c r="A201" s="33"/>
      <c r="B201" s="151" t="s">
        <v>102</v>
      </c>
      <c r="C201" s="170"/>
      <c r="D201" s="125" t="s">
        <v>5</v>
      </c>
      <c r="E201" s="125" t="s">
        <v>5</v>
      </c>
    </row>
    <row r="202" spans="1:10" ht="9" customHeight="1">
      <c r="A202" s="34"/>
      <c r="B202" s="18"/>
      <c r="C202" s="53"/>
      <c r="D202" s="116"/>
      <c r="E202" s="116"/>
    </row>
    <row r="203" spans="1:10" ht="19.899999999999999" customHeight="1">
      <c r="A203" s="34"/>
      <c r="B203" s="139" t="s">
        <v>103</v>
      </c>
      <c r="C203" s="140"/>
      <c r="D203" s="116">
        <f>+'[1]CE_20_19 ANALITICO_LAVORO'!B28</f>
        <v>32902869.689999994</v>
      </c>
      <c r="E203" s="116">
        <f>+'[1]CE_20_19 ANALITICO_LAVORO'!C28</f>
        <v>34902132.280000001</v>
      </c>
    </row>
    <row r="204" spans="1:10" ht="32.25" customHeight="1">
      <c r="A204" s="34"/>
      <c r="B204" s="139" t="s">
        <v>104</v>
      </c>
      <c r="C204" s="140"/>
      <c r="D204" s="116">
        <f>+'[1]CE_20_19 ANALITICO_LAVORO'!B34</f>
        <v>2922111.38</v>
      </c>
      <c r="E204" s="116">
        <f>+'[1]CE_20_19 ANALITICO_LAVORO'!C34</f>
        <v>3377913.23</v>
      </c>
    </row>
    <row r="205" spans="1:10" ht="24.6" customHeight="1" thickBot="1">
      <c r="A205" s="36"/>
      <c r="B205" s="141" t="s">
        <v>105</v>
      </c>
      <c r="C205" s="142"/>
      <c r="D205" s="117">
        <f>+'[1]CE_20_19 ANALITICO_LAVORO'!B44</f>
        <v>1400073.07</v>
      </c>
      <c r="E205" s="117">
        <f>+'[1]CE_20_19 ANALITICO_LAVORO'!C44</f>
        <v>1896455.0799999998</v>
      </c>
    </row>
    <row r="206" spans="1:10" ht="19.899999999999999" customHeight="1" thickBot="1">
      <c r="A206" s="36"/>
      <c r="B206" s="145" t="s">
        <v>106</v>
      </c>
      <c r="C206" s="146"/>
      <c r="D206" s="26">
        <f>+D205+D204+D203</f>
        <v>37225054.139999993</v>
      </c>
      <c r="E206" s="26">
        <f>+E205+E204+E203</f>
        <v>40176500.590000004</v>
      </c>
      <c r="F206" s="27"/>
    </row>
    <row r="207" spans="1:10" ht="12" customHeight="1">
      <c r="A207" s="19"/>
      <c r="B207" s="28"/>
      <c r="C207" s="29"/>
      <c r="D207" s="30"/>
      <c r="E207" s="30"/>
    </row>
    <row r="208" spans="1:10" ht="12" customHeight="1" thickBot="1">
      <c r="A208" s="19"/>
      <c r="B208" s="31"/>
      <c r="C208" s="32"/>
      <c r="D208" s="30"/>
      <c r="E208" s="30"/>
    </row>
    <row r="209" spans="1:10" ht="19.899999999999999" customHeight="1">
      <c r="A209" s="33"/>
      <c r="B209" s="151" t="s">
        <v>107</v>
      </c>
      <c r="C209" s="170"/>
      <c r="D209" s="128" t="s">
        <v>5</v>
      </c>
      <c r="E209" s="128" t="s">
        <v>5</v>
      </c>
    </row>
    <row r="210" spans="1:10" ht="9" customHeight="1">
      <c r="A210" s="34"/>
      <c r="B210" s="18"/>
      <c r="C210" s="53"/>
      <c r="D210" s="129"/>
      <c r="E210" s="129"/>
    </row>
    <row r="211" spans="1:10" ht="19.899999999999999" customHeight="1">
      <c r="A211" s="34"/>
      <c r="B211" s="139" t="s">
        <v>108</v>
      </c>
      <c r="C211" s="140"/>
      <c r="D211" s="116">
        <f>+'[1]CE_20_19 ANALITICO_LAVORO'!B58</f>
        <v>140743859.76000002</v>
      </c>
      <c r="E211" s="116">
        <f>+'[1]CE_20_19 ANALITICO_LAVORO'!C58</f>
        <v>138189927.94999999</v>
      </c>
    </row>
    <row r="212" spans="1:10" ht="19.899999999999999" customHeight="1">
      <c r="A212" s="34"/>
      <c r="B212" s="139" t="s">
        <v>109</v>
      </c>
      <c r="C212" s="140"/>
      <c r="D212" s="116">
        <f>+'[1]CE_20_19 ANALITICO_LAVORO'!B65</f>
        <v>327611.13999999996</v>
      </c>
      <c r="E212" s="116">
        <f>+'[1]CE_20_19 ANALITICO_LAVORO'!C65</f>
        <v>864554.08</v>
      </c>
    </row>
    <row r="213" spans="1:10" ht="19.899999999999999" customHeight="1">
      <c r="A213" s="34"/>
      <c r="B213" s="139" t="s">
        <v>110</v>
      </c>
      <c r="C213" s="140"/>
      <c r="D213" s="116">
        <f>+'[1]CE_20_19 ANALITICO_LAVORO'!B77</f>
        <v>34186.159999999996</v>
      </c>
      <c r="E213" s="116">
        <f>+'[1]CE_20_19 ANALITICO_LAVORO'!C77</f>
        <v>126830.98000000001</v>
      </c>
    </row>
    <row r="214" spans="1:10" ht="19.899999999999999" customHeight="1">
      <c r="A214" s="34"/>
      <c r="B214" s="139" t="s">
        <v>111</v>
      </c>
      <c r="C214" s="140"/>
      <c r="D214" s="116">
        <f>+'[1]CE_20_19 ANALITICO_LAVORO'!B86</f>
        <v>4414766.54</v>
      </c>
      <c r="E214" s="116">
        <f>+'[1]CE_20_19 ANALITICO_LAVORO'!C86</f>
        <v>5769779.7000000002</v>
      </c>
    </row>
    <row r="215" spans="1:10" ht="19.899999999999999" customHeight="1">
      <c r="A215" s="34"/>
      <c r="B215" s="139" t="s">
        <v>112</v>
      </c>
      <c r="C215" s="140"/>
      <c r="D215" s="116">
        <f>+'[1]CE_20_19 ANALITICO_LAVORO'!B92</f>
        <v>198969.22</v>
      </c>
      <c r="E215" s="116">
        <f>+'[1]CE_20_19 ANALITICO_LAVORO'!C92</f>
        <v>304584.37</v>
      </c>
    </row>
    <row r="216" spans="1:10" ht="19.899999999999999" customHeight="1">
      <c r="A216" s="34"/>
      <c r="B216" s="139" t="s">
        <v>113</v>
      </c>
      <c r="C216" s="140"/>
      <c r="D216" s="116">
        <f>+'[1]CE_20_19 ANALITICO_LAVORO'!B107</f>
        <v>1570826.06</v>
      </c>
      <c r="E216" s="116">
        <f>+'[1]CE_20_19 ANALITICO_LAVORO'!C107</f>
        <v>1025374.1000000001</v>
      </c>
    </row>
    <row r="217" spans="1:10" ht="19.899999999999999" customHeight="1" thickBot="1">
      <c r="A217" s="34"/>
      <c r="B217" s="139" t="s">
        <v>114</v>
      </c>
      <c r="C217" s="140" t="s">
        <v>21</v>
      </c>
      <c r="D217" s="117">
        <f>+'[1]CE_20_19 ANALITICO_LAVORO'!B118</f>
        <v>697591.44</v>
      </c>
      <c r="E217" s="117">
        <f>+'[1]CE_20_19 ANALITICO_LAVORO'!C118</f>
        <v>652541.47000000009</v>
      </c>
    </row>
    <row r="218" spans="1:10" ht="19.899999999999999" customHeight="1" thickBot="1">
      <c r="A218" s="25"/>
      <c r="B218" s="143" t="s">
        <v>115</v>
      </c>
      <c r="C218" s="144"/>
      <c r="D218" s="26">
        <f>+D211+D212+D213+D214+D215+D216+D217</f>
        <v>147987810.31999999</v>
      </c>
      <c r="E218" s="26">
        <f>+E211+E212+E213+E214+E215+E216+E217</f>
        <v>146933592.64999998</v>
      </c>
    </row>
    <row r="219" spans="1:10" ht="12" customHeight="1">
      <c r="A219" s="19"/>
      <c r="B219" s="28"/>
      <c r="C219" s="29"/>
      <c r="D219" s="30"/>
      <c r="E219" s="30"/>
    </row>
    <row r="220" spans="1:10" ht="12" customHeight="1" thickBot="1">
      <c r="A220" s="37"/>
      <c r="B220" s="31"/>
      <c r="C220" s="32"/>
      <c r="D220" s="30"/>
      <c r="E220" s="30"/>
    </row>
    <row r="221" spans="1:10" s="75" customFormat="1" ht="19.899999999999999" customHeight="1" thickBot="1">
      <c r="A221" s="76"/>
      <c r="B221" s="143" t="s">
        <v>116</v>
      </c>
      <c r="C221" s="144"/>
      <c r="D221" s="88">
        <v>0</v>
      </c>
      <c r="E221" s="88">
        <v>0</v>
      </c>
      <c r="I221" s="16"/>
      <c r="J221" s="16"/>
    </row>
    <row r="222" spans="1:10" ht="11.45" customHeight="1">
      <c r="A222" s="37"/>
      <c r="B222" s="28"/>
      <c r="C222" s="59"/>
      <c r="D222" s="30"/>
      <c r="E222" s="30"/>
      <c r="I222" s="75"/>
      <c r="J222" s="75"/>
    </row>
    <row r="223" spans="1:10" ht="12" customHeight="1" thickBot="1">
      <c r="A223" s="37"/>
      <c r="B223" s="31"/>
      <c r="C223" s="32"/>
      <c r="D223" s="30"/>
      <c r="E223" s="30"/>
    </row>
    <row r="224" spans="1:10" s="75" customFormat="1" ht="37.5" customHeight="1" thickBot="1">
      <c r="A224" s="38"/>
      <c r="B224" s="143" t="s">
        <v>117</v>
      </c>
      <c r="C224" s="169"/>
      <c r="D224" s="26">
        <v>0</v>
      </c>
      <c r="E224" s="26">
        <v>0</v>
      </c>
      <c r="I224" s="16"/>
      <c r="J224" s="16"/>
    </row>
    <row r="225" spans="1:10" ht="12" customHeight="1">
      <c r="A225" s="37"/>
      <c r="B225" s="28"/>
      <c r="C225" s="59"/>
      <c r="D225" s="30"/>
      <c r="E225" s="30"/>
      <c r="I225" s="75"/>
      <c r="J225" s="75"/>
    </row>
    <row r="226" spans="1:10" ht="12" customHeight="1" thickBot="1">
      <c r="A226" s="37"/>
      <c r="B226" s="31"/>
      <c r="C226" s="32"/>
      <c r="D226" s="30"/>
      <c r="E226" s="30"/>
    </row>
    <row r="227" spans="1:10" s="75" customFormat="1" ht="19.899999999999999" customHeight="1" thickBot="1">
      <c r="A227" s="38"/>
      <c r="B227" s="143" t="s">
        <v>118</v>
      </c>
      <c r="C227" s="169"/>
      <c r="D227" s="26">
        <f>+'[1]CE_20_19 ANALITICO_LAVORO'!B133</f>
        <v>2708597.06</v>
      </c>
      <c r="E227" s="26">
        <f>+'[1]CE_20_19 ANALITICO_LAVORO'!C133</f>
        <v>3421344.0100000002</v>
      </c>
      <c r="I227" s="16"/>
      <c r="J227" s="16"/>
    </row>
    <row r="228" spans="1:10" s="75" customFormat="1" ht="12" customHeight="1">
      <c r="A228" s="41"/>
      <c r="B228" s="18"/>
      <c r="C228" s="53"/>
      <c r="D228" s="42"/>
      <c r="E228" s="42"/>
    </row>
    <row r="229" spans="1:10" s="75" customFormat="1" ht="12" customHeight="1" thickBot="1">
      <c r="A229" s="41"/>
      <c r="B229" s="90"/>
      <c r="C229" s="91"/>
      <c r="D229" s="42"/>
      <c r="E229" s="42"/>
    </row>
    <row r="230" spans="1:10" s="75" customFormat="1" ht="19.899999999999999" customHeight="1" thickBot="1">
      <c r="A230" s="38"/>
      <c r="B230" s="143" t="s">
        <v>119</v>
      </c>
      <c r="C230" s="169"/>
      <c r="D230" s="26">
        <f>+'[1]CE_20_19 ANALITICO_LAVORO'!B137</f>
        <v>0</v>
      </c>
      <c r="E230" s="26">
        <v>0</v>
      </c>
    </row>
    <row r="231" spans="1:10" s="75" customFormat="1" ht="12" customHeight="1">
      <c r="A231" s="41"/>
      <c r="B231" s="18"/>
      <c r="C231" s="53"/>
      <c r="D231" s="42"/>
      <c r="E231" s="42"/>
    </row>
    <row r="232" spans="1:10" s="75" customFormat="1" ht="12" customHeight="1" thickBot="1">
      <c r="A232" s="41"/>
      <c r="B232" s="18"/>
      <c r="C232" s="53"/>
      <c r="D232" s="42"/>
      <c r="E232" s="42"/>
    </row>
    <row r="233" spans="1:10" s="75" customFormat="1" ht="34.5" customHeight="1" thickBot="1">
      <c r="A233" s="38"/>
      <c r="B233" s="143" t="s">
        <v>120</v>
      </c>
      <c r="C233" s="169"/>
      <c r="D233" s="26">
        <v>0</v>
      </c>
      <c r="E233" s="26">
        <v>0</v>
      </c>
    </row>
    <row r="234" spans="1:10" ht="12.6" customHeight="1">
      <c r="A234" s="37"/>
      <c r="B234" s="28"/>
      <c r="C234" s="59"/>
      <c r="D234" s="30"/>
      <c r="E234" s="30"/>
      <c r="I234" s="75"/>
      <c r="J234" s="75"/>
    </row>
    <row r="235" spans="1:10" ht="12" customHeight="1" thickBot="1">
      <c r="A235" s="37"/>
      <c r="B235" s="28"/>
      <c r="C235" s="59"/>
      <c r="D235" s="30"/>
      <c r="E235" s="30"/>
    </row>
    <row r="236" spans="1:10" s="45" customFormat="1" ht="26.25" customHeight="1" thickBot="1">
      <c r="A236" s="148" t="s">
        <v>121</v>
      </c>
      <c r="B236" s="149"/>
      <c r="C236" s="149"/>
      <c r="D236" s="44">
        <f>+D230+D227+D224+D221+D218+D206+D233</f>
        <v>187921461.51999998</v>
      </c>
      <c r="E236" s="44">
        <f>+E230+E227+E224+E221+E218+E206+E233</f>
        <v>190531437.24999997</v>
      </c>
      <c r="I236" s="16"/>
      <c r="J236" s="16"/>
    </row>
    <row r="237" spans="1:10" ht="12" customHeight="1">
      <c r="A237" s="37"/>
      <c r="B237" s="37"/>
      <c r="C237" s="46"/>
      <c r="D237" s="47"/>
      <c r="E237" s="47"/>
      <c r="I237" s="45"/>
      <c r="J237" s="45"/>
    </row>
    <row r="238" spans="1:10" ht="12" customHeight="1">
      <c r="A238" s="37"/>
      <c r="B238" s="37"/>
      <c r="C238" s="46"/>
      <c r="D238" s="47"/>
      <c r="E238" s="47"/>
    </row>
    <row r="239" spans="1:10" ht="12" customHeight="1">
      <c r="A239" s="37"/>
      <c r="B239" s="37"/>
      <c r="C239" s="46"/>
      <c r="D239" s="47"/>
      <c r="E239" s="47"/>
    </row>
    <row r="240" spans="1:10" ht="12" customHeight="1">
      <c r="A240" s="37"/>
      <c r="B240" s="37"/>
      <c r="C240" s="46"/>
      <c r="D240" s="47"/>
      <c r="E240" s="47"/>
    </row>
    <row r="241" spans="1:10" ht="12" customHeight="1">
      <c r="A241" s="37"/>
      <c r="B241" s="37"/>
      <c r="C241" s="46"/>
      <c r="D241" s="47"/>
      <c r="E241" s="47"/>
    </row>
    <row r="242" spans="1:10" ht="12" customHeight="1">
      <c r="A242" s="37"/>
      <c r="B242" s="37"/>
      <c r="C242" s="46"/>
      <c r="D242" s="47"/>
      <c r="E242" s="47"/>
    </row>
    <row r="243" spans="1:10" ht="12" customHeight="1">
      <c r="A243" s="37"/>
      <c r="B243" s="37"/>
      <c r="C243" s="46"/>
      <c r="D243" s="47"/>
      <c r="E243" s="47"/>
    </row>
    <row r="244" spans="1:10" ht="12" customHeight="1">
      <c r="A244" s="37"/>
      <c r="B244" s="37"/>
      <c r="C244" s="46"/>
      <c r="D244" s="47"/>
      <c r="E244" s="47"/>
    </row>
    <row r="245" spans="1:10" s="45" customFormat="1" ht="21" customHeight="1" thickBot="1">
      <c r="A245" s="14" t="s">
        <v>25</v>
      </c>
      <c r="B245" s="137" t="s">
        <v>122</v>
      </c>
      <c r="C245" s="150"/>
      <c r="D245" s="64" t="s">
        <v>5</v>
      </c>
      <c r="E245" s="64" t="s">
        <v>5</v>
      </c>
      <c r="I245" s="16"/>
      <c r="J245" s="16"/>
    </row>
    <row r="246" spans="1:10" ht="18" customHeight="1" thickBot="1">
      <c r="A246" s="17"/>
      <c r="B246" s="18"/>
      <c r="C246" s="43"/>
      <c r="D246" s="81">
        <v>2020</v>
      </c>
      <c r="E246" s="71">
        <v>2019</v>
      </c>
      <c r="I246" s="45"/>
      <c r="J246" s="45"/>
    </row>
    <row r="247" spans="1:10" ht="19.899999999999999" customHeight="1">
      <c r="A247" s="51"/>
      <c r="B247" s="151" t="s">
        <v>123</v>
      </c>
      <c r="C247" s="170"/>
      <c r="D247" s="130"/>
      <c r="E247" s="130"/>
    </row>
    <row r="248" spans="1:10" ht="22.15" customHeight="1">
      <c r="A248" s="52"/>
      <c r="B248" s="185" t="s">
        <v>124</v>
      </c>
      <c r="C248" s="186"/>
      <c r="D248" s="119" t="s">
        <v>5</v>
      </c>
      <c r="E248" s="119" t="s">
        <v>5</v>
      </c>
    </row>
    <row r="249" spans="1:10" ht="19.899999999999999" customHeight="1">
      <c r="A249" s="52"/>
      <c r="B249" s="153" t="s">
        <v>125</v>
      </c>
      <c r="C249" s="157"/>
      <c r="D249" s="116">
        <f>+'[1]CE_20_19 ANALITICO_LAVORO'!B167</f>
        <v>74231913.920000017</v>
      </c>
      <c r="E249" s="116">
        <f>+'[1]CE_20_19 ANALITICO_LAVORO'!C167</f>
        <v>71223589.879999965</v>
      </c>
    </row>
    <row r="250" spans="1:10" ht="19.899999999999999" customHeight="1">
      <c r="A250" s="52"/>
      <c r="B250" s="139" t="s">
        <v>126</v>
      </c>
      <c r="C250" s="140"/>
      <c r="D250" s="116">
        <f>+'[1]CE_20_19 ANALITICO_LAVORO'!B173</f>
        <v>5087306.9400000004</v>
      </c>
      <c r="E250" s="116">
        <f>+'[1]CE_20_19 ANALITICO_LAVORO'!C173</f>
        <v>5671431.2599999998</v>
      </c>
    </row>
    <row r="251" spans="1:10" ht="19.899999999999999" customHeight="1">
      <c r="A251" s="52"/>
      <c r="B251" s="139" t="s">
        <v>127</v>
      </c>
      <c r="C251" s="140"/>
      <c r="D251" s="116">
        <f>+'[1]CE_20_19 ANALITICO_LAVORO'!B181</f>
        <v>1290198.51</v>
      </c>
      <c r="E251" s="116">
        <f>+'[1]CE_20_19 ANALITICO_LAVORO'!C181</f>
        <v>1500475.9500000002</v>
      </c>
    </row>
    <row r="252" spans="1:10" ht="19.899999999999999" customHeight="1">
      <c r="A252" s="52"/>
      <c r="B252" s="139" t="s">
        <v>128</v>
      </c>
      <c r="C252" s="140"/>
      <c r="D252" s="116">
        <f>+'[1]CE_20_19 ANALITICO_LAVORO'!B193</f>
        <v>963398.94000000006</v>
      </c>
      <c r="E252" s="116">
        <f>+'[1]CE_20_19 ANALITICO_LAVORO'!C193</f>
        <v>947068.45000000007</v>
      </c>
    </row>
    <row r="253" spans="1:10" ht="21" customHeight="1">
      <c r="A253" s="52"/>
      <c r="B253" s="139" t="s">
        <v>129</v>
      </c>
      <c r="C253" s="140"/>
      <c r="D253" s="116">
        <f>+'[1]CE_20_19 ANALITICO_LAVORO'!B198</f>
        <v>428730.69999999995</v>
      </c>
      <c r="E253" s="116">
        <f>+'[1]CE_20_19 ANALITICO_LAVORO'!C198</f>
        <v>740057.13</v>
      </c>
    </row>
    <row r="254" spans="1:10" ht="33.6" customHeight="1">
      <c r="A254" s="52"/>
      <c r="B254" s="188" t="s">
        <v>130</v>
      </c>
      <c r="C254" s="186"/>
      <c r="D254" s="131">
        <f>+D253+D252+D251+D250+D249</f>
        <v>82001549.01000002</v>
      </c>
      <c r="E254" s="131">
        <f>+E253+E252+E251+E250+E249</f>
        <v>80082622.669999957</v>
      </c>
    </row>
    <row r="255" spans="1:10" ht="12" customHeight="1">
      <c r="A255" s="52"/>
      <c r="B255" s="78"/>
      <c r="C255" s="53"/>
      <c r="D255" s="131"/>
      <c r="E255" s="131"/>
    </row>
    <row r="256" spans="1:10" ht="19.899999999999999" customHeight="1" thickBot="1">
      <c r="A256" s="52"/>
      <c r="B256" s="188" t="s">
        <v>131</v>
      </c>
      <c r="C256" s="186"/>
      <c r="D256" s="103">
        <f>+'[1]CE_20_19 ANALITICO_LAVORO'!B241</f>
        <v>28675390.36999999</v>
      </c>
      <c r="E256" s="103">
        <f>+'[1]CE_20_19 ANALITICO_LAVORO'!C241</f>
        <v>28250017.430000003</v>
      </c>
    </row>
    <row r="257" spans="1:7" ht="12" customHeight="1" thickBot="1">
      <c r="A257" s="38"/>
      <c r="B257" s="92"/>
      <c r="C257" s="93"/>
      <c r="D257" s="94"/>
      <c r="E257" s="94"/>
    </row>
    <row r="258" spans="1:7" ht="19.899999999999999" customHeight="1" thickBot="1">
      <c r="A258" s="55"/>
      <c r="B258" s="187" t="s">
        <v>132</v>
      </c>
      <c r="C258" s="146"/>
      <c r="D258" s="26">
        <f>+D256+D254</f>
        <v>110676939.38000001</v>
      </c>
      <c r="E258" s="26">
        <f>+E256+E254</f>
        <v>108332640.09999996</v>
      </c>
    </row>
    <row r="259" spans="1:7" ht="12" customHeight="1">
      <c r="A259" s="37"/>
      <c r="B259" s="60"/>
      <c r="C259" s="61"/>
      <c r="D259" s="30"/>
      <c r="E259" s="30"/>
    </row>
    <row r="260" spans="1:7" ht="12" customHeight="1" thickBot="1">
      <c r="A260" s="37"/>
      <c r="B260" s="28"/>
      <c r="C260" s="61"/>
      <c r="D260" s="30"/>
      <c r="E260" s="30"/>
    </row>
    <row r="261" spans="1:7" ht="17.45" customHeight="1">
      <c r="A261" s="95"/>
      <c r="B261" s="151" t="s">
        <v>133</v>
      </c>
      <c r="C261" s="170"/>
      <c r="D261" s="125" t="s">
        <v>5</v>
      </c>
      <c r="E261" s="125" t="s">
        <v>5</v>
      </c>
    </row>
    <row r="262" spans="1:7" ht="9.6" customHeight="1">
      <c r="A262" s="96"/>
      <c r="B262" s="28"/>
      <c r="C262" s="59"/>
      <c r="D262" s="116"/>
      <c r="E262" s="116"/>
    </row>
    <row r="263" spans="1:7" ht="19.899999999999999" customHeight="1">
      <c r="A263" s="34"/>
      <c r="B263" s="139" t="s">
        <v>134</v>
      </c>
      <c r="C263" s="140"/>
      <c r="D263" s="116">
        <f>+'[1]CE_20_19 ANALITICO_LAVORO'!B263</f>
        <v>12190380.189999999</v>
      </c>
      <c r="E263" s="116">
        <f>+'[1]CE_20_19 ANALITICO_LAVORO'!C263</f>
        <v>14560686.77</v>
      </c>
    </row>
    <row r="264" spans="1:7" ht="19.899999999999999" customHeight="1">
      <c r="A264" s="34"/>
      <c r="B264" s="139" t="s">
        <v>135</v>
      </c>
      <c r="C264" s="139"/>
      <c r="D264" s="116">
        <v>0</v>
      </c>
      <c r="E264" s="116">
        <v>0</v>
      </c>
      <c r="F264" s="27"/>
      <c r="G264" s="27"/>
    </row>
    <row r="265" spans="1:7" ht="19.899999999999999" customHeight="1">
      <c r="A265" s="34"/>
      <c r="B265" s="139" t="s">
        <v>136</v>
      </c>
      <c r="C265" s="139"/>
      <c r="D265" s="116">
        <v>0</v>
      </c>
      <c r="E265" s="116">
        <v>0</v>
      </c>
      <c r="F265" s="27"/>
      <c r="G265" s="27"/>
    </row>
    <row r="266" spans="1:7" ht="19.899999999999999" customHeight="1">
      <c r="A266" s="34"/>
      <c r="B266" s="139" t="s">
        <v>137</v>
      </c>
      <c r="C266" s="140"/>
      <c r="D266" s="116">
        <f>+'[1]CE_20_19 ANALITICO_LAVORO'!B272</f>
        <v>2390609.79</v>
      </c>
      <c r="E266" s="116">
        <f>+'[1]CE_20_19 ANALITICO_LAVORO'!C272</f>
        <v>2642235.6</v>
      </c>
    </row>
    <row r="267" spans="1:7" ht="19.899999999999999" customHeight="1">
      <c r="A267" s="34"/>
      <c r="B267" s="139" t="s">
        <v>138</v>
      </c>
      <c r="C267" s="140"/>
      <c r="D267" s="116">
        <f>+'[1]CE_20_19 ANALITICO_LAVORO'!B276</f>
        <v>598006.84</v>
      </c>
      <c r="E267" s="116">
        <f>+'[1]CE_20_19 ANALITICO_LAVORO'!C276</f>
        <v>1036722.29</v>
      </c>
    </row>
    <row r="268" spans="1:7" ht="19.899999999999999" customHeight="1">
      <c r="A268" s="34"/>
      <c r="B268" s="139" t="s">
        <v>139</v>
      </c>
      <c r="C268" s="140"/>
      <c r="D268" s="116">
        <v>0</v>
      </c>
      <c r="E268" s="116">
        <v>0</v>
      </c>
    </row>
    <row r="269" spans="1:7" ht="19.899999999999999" customHeight="1">
      <c r="A269" s="34"/>
      <c r="B269" s="139" t="s">
        <v>140</v>
      </c>
      <c r="C269" s="140"/>
      <c r="D269" s="116">
        <f>+'[1]CE_20_19 ANALITICO_LAVORO'!B286</f>
        <v>1634811.42</v>
      </c>
      <c r="E269" s="116">
        <f>+'[1]CE_20_19 ANALITICO_LAVORO'!C286</f>
        <v>1961234.96</v>
      </c>
    </row>
    <row r="270" spans="1:7" ht="19.899999999999999" customHeight="1">
      <c r="A270" s="34"/>
      <c r="B270" s="139" t="s">
        <v>141</v>
      </c>
      <c r="C270" s="140"/>
      <c r="D270" s="116">
        <f>+'[1]CE_20_19 ANALITICO_LAVORO'!B329</f>
        <v>21095518.280000001</v>
      </c>
      <c r="E270" s="116">
        <f>+'[1]CE_20_19 ANALITICO_LAVORO'!C329</f>
        <v>23551890.819999997</v>
      </c>
    </row>
    <row r="271" spans="1:7" ht="19.899999999999999" customHeight="1">
      <c r="A271" s="34"/>
      <c r="B271" s="139" t="s">
        <v>142</v>
      </c>
      <c r="C271" s="140"/>
      <c r="D271" s="116">
        <f>+'[1]CE_20_19 ANALITICO_LAVORO'!B335</f>
        <v>850595.91999999993</v>
      </c>
      <c r="E271" s="116">
        <f>+'[1]CE_20_19 ANALITICO_LAVORO'!C335</f>
        <v>921137.24</v>
      </c>
    </row>
    <row r="272" spans="1:7" ht="19.899999999999999" customHeight="1">
      <c r="A272" s="34"/>
      <c r="B272" s="139" t="s">
        <v>143</v>
      </c>
      <c r="C272" s="140"/>
      <c r="D272" s="116">
        <v>0</v>
      </c>
      <c r="E272" s="116">
        <v>0</v>
      </c>
    </row>
    <row r="273" spans="1:10" ht="19.899999999999999" customHeight="1">
      <c r="A273" s="34"/>
      <c r="B273" s="139" t="s">
        <v>144</v>
      </c>
      <c r="C273" s="140"/>
      <c r="D273" s="116">
        <f>+'[1]CE_20_19 ANALITICO_LAVORO'!B345</f>
        <v>1790766.51</v>
      </c>
      <c r="E273" s="116">
        <f>+'[1]CE_20_19 ANALITICO_LAVORO'!C345</f>
        <v>2273667.56</v>
      </c>
    </row>
    <row r="274" spans="1:10" ht="19.149999999999999" customHeight="1" thickBot="1">
      <c r="A274" s="36"/>
      <c r="B274" s="141" t="s">
        <v>145</v>
      </c>
      <c r="C274" s="142"/>
      <c r="D274" s="117">
        <f>+'[1]CE_20_19 ANALITICO_LAVORO'!B363</f>
        <v>2216046.6800000002</v>
      </c>
      <c r="E274" s="117">
        <f>+'[1]CE_20_19 ANALITICO_LAVORO'!C363</f>
        <v>2270820.0300000007</v>
      </c>
    </row>
    <row r="275" spans="1:10" s="75" customFormat="1" ht="19.899999999999999" customHeight="1" thickBot="1">
      <c r="A275" s="55"/>
      <c r="B275" s="187" t="s">
        <v>146</v>
      </c>
      <c r="C275" s="146"/>
      <c r="D275" s="26">
        <f>SUM(D263:D274)</f>
        <v>42766735.630000003</v>
      </c>
      <c r="E275" s="26">
        <f>SUM(E263:E274)</f>
        <v>49218395.270000003</v>
      </c>
      <c r="I275" s="16"/>
      <c r="J275" s="16"/>
    </row>
    <row r="276" spans="1:10" ht="12" customHeight="1">
      <c r="A276" s="37"/>
      <c r="B276" s="60"/>
      <c r="C276" s="61"/>
      <c r="D276" s="30"/>
      <c r="E276" s="30"/>
      <c r="I276" s="75"/>
      <c r="J276" s="75"/>
    </row>
    <row r="277" spans="1:10" ht="12" customHeight="1" thickBot="1">
      <c r="A277" s="37"/>
      <c r="B277" s="97"/>
      <c r="C277" s="65"/>
      <c r="D277" s="50"/>
      <c r="E277" s="50"/>
    </row>
    <row r="278" spans="1:10" ht="19.899999999999999" customHeight="1">
      <c r="A278" s="51"/>
      <c r="B278" s="151" t="s">
        <v>147</v>
      </c>
      <c r="C278" s="170"/>
      <c r="D278" s="125"/>
      <c r="E278" s="125"/>
    </row>
    <row r="279" spans="1:10" ht="9" customHeight="1">
      <c r="A279" s="52"/>
      <c r="B279" s="18"/>
      <c r="C279" s="53"/>
      <c r="D279" s="116"/>
      <c r="E279" s="116"/>
    </row>
    <row r="280" spans="1:10" ht="22.9" customHeight="1">
      <c r="A280" s="52"/>
      <c r="B280" s="139" t="s">
        <v>148</v>
      </c>
      <c r="C280" s="140"/>
      <c r="D280" s="116">
        <f>+'[1]CE_20_19 ANALITICO_LAVORO'!B372</f>
        <v>685759.1</v>
      </c>
      <c r="E280" s="116">
        <f>+'[1]CE_20_19 ANALITICO_LAVORO'!C372</f>
        <v>640192.53999999992</v>
      </c>
    </row>
    <row r="281" spans="1:10" ht="21" customHeight="1">
      <c r="A281" s="52"/>
      <c r="B281" s="139" t="s">
        <v>149</v>
      </c>
      <c r="C281" s="140"/>
      <c r="D281" s="116">
        <f>+'[1]CE_20_19 ANALITICO_LAVORO'!B383</f>
        <v>10749083.059999999</v>
      </c>
      <c r="E281" s="116">
        <f>+'[1]CE_20_19 ANALITICO_LAVORO'!C383</f>
        <v>10466550.25</v>
      </c>
    </row>
    <row r="282" spans="1:10" ht="21.6" customHeight="1">
      <c r="A282" s="52"/>
      <c r="B282" s="139" t="s">
        <v>150</v>
      </c>
      <c r="C282" s="140"/>
      <c r="D282" s="116">
        <v>0</v>
      </c>
      <c r="E282" s="116">
        <v>0</v>
      </c>
    </row>
    <row r="283" spans="1:10" ht="39.75" customHeight="1" thickBot="1">
      <c r="A283" s="55"/>
      <c r="B283" s="141" t="s">
        <v>151</v>
      </c>
      <c r="C283" s="142"/>
      <c r="D283" s="117">
        <f>+'[1]CE_20_19 ANALITICO_LAVORO'!B387</f>
        <v>5369168.1100000003</v>
      </c>
      <c r="E283" s="117">
        <f>+'[1]CE_20_19 ANALITICO_LAVORO'!C387</f>
        <v>5029994.8499999996</v>
      </c>
    </row>
    <row r="284" spans="1:10" ht="19.899999999999999" customHeight="1" thickBot="1">
      <c r="A284" s="38"/>
      <c r="B284" s="160" t="s">
        <v>152</v>
      </c>
      <c r="C284" s="144"/>
      <c r="D284" s="26">
        <f>+D283+D282+D281+D280</f>
        <v>16804010.27</v>
      </c>
      <c r="E284" s="26">
        <f>+E283+E282+E281+E280</f>
        <v>16136737.639999999</v>
      </c>
    </row>
    <row r="285" spans="1:10" ht="12" customHeight="1">
      <c r="A285" s="37"/>
      <c r="B285" s="60"/>
      <c r="C285" s="61"/>
      <c r="D285" s="49"/>
      <c r="E285" s="49"/>
    </row>
    <row r="286" spans="1:10" ht="12" customHeight="1">
      <c r="A286" s="37"/>
      <c r="B286" s="60"/>
      <c r="C286" s="61"/>
      <c r="D286" s="49"/>
      <c r="E286" s="49"/>
    </row>
    <row r="287" spans="1:10" ht="12" customHeight="1">
      <c r="A287" s="37"/>
      <c r="B287" s="60"/>
      <c r="C287" s="61"/>
      <c r="D287" s="49"/>
      <c r="E287" s="49"/>
    </row>
    <row r="288" spans="1:10" ht="12" customHeight="1">
      <c r="A288" s="37"/>
      <c r="B288" s="60"/>
      <c r="C288" s="61"/>
      <c r="D288" s="49"/>
      <c r="E288" s="49"/>
    </row>
    <row r="289" spans="1:10" ht="12" customHeight="1">
      <c r="A289" s="37"/>
      <c r="B289" s="60"/>
      <c r="C289" s="61"/>
      <c r="D289" s="49"/>
      <c r="E289" s="49"/>
    </row>
    <row r="290" spans="1:10" ht="12" customHeight="1">
      <c r="A290" s="37"/>
      <c r="B290" s="60"/>
      <c r="C290" s="61"/>
      <c r="D290" s="49"/>
      <c r="E290" s="49"/>
    </row>
    <row r="291" spans="1:10" ht="12" customHeight="1">
      <c r="A291" s="37"/>
      <c r="B291" s="60"/>
      <c r="C291" s="61"/>
      <c r="D291" s="49"/>
      <c r="E291" s="49"/>
    </row>
    <row r="292" spans="1:10" ht="12" customHeight="1">
      <c r="A292" s="37"/>
      <c r="B292" s="60"/>
      <c r="C292" s="61"/>
      <c r="D292" s="49"/>
      <c r="E292" s="49"/>
    </row>
    <row r="293" spans="1:10" ht="12" customHeight="1" thickBot="1">
      <c r="A293" s="37"/>
      <c r="B293" s="60"/>
      <c r="C293" s="61"/>
      <c r="D293" s="49"/>
      <c r="E293" s="49"/>
    </row>
    <row r="294" spans="1:10" ht="16.5" customHeight="1" thickBot="1">
      <c r="A294" s="37"/>
      <c r="B294" s="97"/>
      <c r="C294" s="65"/>
      <c r="D294" s="81">
        <v>2020</v>
      </c>
      <c r="E294" s="71">
        <v>2019</v>
      </c>
    </row>
    <row r="295" spans="1:10" s="75" customFormat="1" ht="19.899999999999999" customHeight="1" thickBot="1">
      <c r="A295" s="38"/>
      <c r="B295" s="143" t="s">
        <v>153</v>
      </c>
      <c r="C295" s="169"/>
      <c r="D295" s="89">
        <f>+'[1]CE_20_19 ANALITICO_LAVORO'!B397</f>
        <v>6334836.4899999993</v>
      </c>
      <c r="E295" s="89">
        <f>+'[1]CE_20_19 ANALITICO_LAVORO'!C397</f>
        <v>3918243.58</v>
      </c>
      <c r="I295" s="16"/>
      <c r="J295" s="16"/>
    </row>
    <row r="296" spans="1:10" s="75" customFormat="1" ht="12" customHeight="1">
      <c r="A296" s="41"/>
      <c r="B296" s="62"/>
      <c r="C296" s="63"/>
      <c r="D296" s="42"/>
      <c r="E296" s="42"/>
    </row>
    <row r="297" spans="1:10" s="75" customFormat="1" ht="12" customHeight="1" thickBot="1">
      <c r="A297" s="41"/>
      <c r="B297" s="68"/>
      <c r="C297" s="69"/>
      <c r="D297" s="70"/>
      <c r="E297" s="70"/>
    </row>
    <row r="298" spans="1:10" s="75" customFormat="1" ht="19.899999999999999" customHeight="1" thickBot="1">
      <c r="A298" s="38"/>
      <c r="B298" s="143" t="s">
        <v>154</v>
      </c>
      <c r="C298" s="169"/>
      <c r="D298" s="89">
        <f>+'[1]CE_20_19 ANALITICO_LAVORO'!B408</f>
        <v>1607933.49</v>
      </c>
      <c r="E298" s="89">
        <f>+'[1]CE_20_19 ANALITICO_LAVORO'!C408</f>
        <v>2451628.58</v>
      </c>
    </row>
    <row r="299" spans="1:10" ht="12" customHeight="1" thickBot="1">
      <c r="A299" s="37"/>
      <c r="B299" s="97"/>
      <c r="C299" s="65"/>
      <c r="D299" s="50"/>
      <c r="E299" s="50"/>
      <c r="I299" s="75"/>
      <c r="J299" s="75"/>
    </row>
    <row r="300" spans="1:10" s="45" customFormat="1" ht="19.899999999999999" customHeight="1" thickBot="1">
      <c r="A300" s="98"/>
      <c r="B300" s="189" t="s">
        <v>155</v>
      </c>
      <c r="C300" s="190"/>
      <c r="D300" s="99">
        <f>(+D298+D295+D284+D275+D258)</f>
        <v>178190455.25999999</v>
      </c>
      <c r="E300" s="99">
        <f>(+E298+E295+E284+E275+E258)</f>
        <v>180057645.16999996</v>
      </c>
      <c r="I300" s="16"/>
      <c r="J300" s="16"/>
    </row>
    <row r="301" spans="1:10" ht="12" customHeight="1">
      <c r="A301" s="37"/>
      <c r="B301" s="57"/>
      <c r="C301" s="29"/>
      <c r="D301" s="30"/>
      <c r="E301" s="30"/>
      <c r="I301" s="45"/>
      <c r="J301" s="45"/>
    </row>
    <row r="302" spans="1:10" ht="12" customHeight="1" thickBot="1">
      <c r="A302" s="37"/>
      <c r="B302" s="57"/>
      <c r="C302" s="29"/>
      <c r="D302" s="30"/>
      <c r="E302" s="30"/>
    </row>
    <row r="303" spans="1:10" s="45" customFormat="1" ht="53.25" customHeight="1" thickBot="1">
      <c r="A303" s="98"/>
      <c r="B303" s="189" t="s">
        <v>156</v>
      </c>
      <c r="C303" s="183"/>
      <c r="D303" s="44">
        <f>+D236-D300</f>
        <v>9731006.2599999905</v>
      </c>
      <c r="E303" s="44">
        <f>+E236-E300</f>
        <v>10473792.080000013</v>
      </c>
      <c r="I303" s="16"/>
      <c r="J303" s="16"/>
    </row>
    <row r="304" spans="1:10" ht="19.899999999999999" customHeight="1">
      <c r="A304" s="37"/>
      <c r="B304" s="57"/>
      <c r="C304" s="29"/>
      <c r="D304" s="30"/>
      <c r="E304" s="30"/>
      <c r="I304" s="45"/>
      <c r="J304" s="45"/>
    </row>
    <row r="305" spans="1:10" s="45" customFormat="1" ht="19.899999999999999" customHeight="1">
      <c r="A305" s="14" t="s">
        <v>157</v>
      </c>
      <c r="B305" s="137" t="s">
        <v>158</v>
      </c>
      <c r="C305" s="150"/>
      <c r="D305" s="74"/>
      <c r="E305" s="74"/>
      <c r="I305" s="16"/>
      <c r="J305" s="16"/>
    </row>
    <row r="306" spans="1:10" ht="12" customHeight="1" thickBot="1">
      <c r="A306" s="17"/>
      <c r="B306" s="18"/>
      <c r="C306" s="43"/>
      <c r="D306" s="30"/>
      <c r="E306" s="30"/>
      <c r="I306" s="45"/>
      <c r="J306" s="45"/>
    </row>
    <row r="307" spans="1:10" ht="19.899999999999999" customHeight="1">
      <c r="A307" s="51"/>
      <c r="B307" s="179" t="s">
        <v>159</v>
      </c>
      <c r="C307" s="170"/>
      <c r="D307" s="125">
        <f>+'[1]CE_20_19 ANALITICO_LAVORO'!B414</f>
        <v>8681.92</v>
      </c>
      <c r="E307" s="125">
        <f>+'[1]CE_20_19 ANALITICO_LAVORO'!C414</f>
        <v>17855.05</v>
      </c>
      <c r="F307" s="27"/>
    </row>
    <row r="308" spans="1:10" ht="19.899999999999999" customHeight="1">
      <c r="A308" s="52"/>
      <c r="B308" s="153" t="s">
        <v>160</v>
      </c>
      <c r="C308" s="157"/>
      <c r="D308" s="116">
        <f>+'[1]CE_20_19 ANALITICO_LAVORO'!B421</f>
        <v>2713049.3600000003</v>
      </c>
      <c r="E308" s="116">
        <f>+'[1]CE_20_19 ANALITICO_LAVORO'!C421</f>
        <v>3343545.08</v>
      </c>
    </row>
    <row r="309" spans="1:10" ht="19.899999999999999" customHeight="1" thickBot="1">
      <c r="A309" s="52"/>
      <c r="B309" s="153" t="s">
        <v>161</v>
      </c>
      <c r="C309" s="157"/>
      <c r="D309" s="117">
        <f>+'[1]CE_20_19 ANALITICO_LAVORO'!B426</f>
        <v>6.1599999999999966</v>
      </c>
      <c r="E309" s="117">
        <f>+'[1]CE_20_19 ANALITICO_LAVORO'!C426</f>
        <v>211.07000000000002</v>
      </c>
    </row>
    <row r="310" spans="1:10" ht="17.45" customHeight="1" thickBot="1">
      <c r="A310" s="38"/>
      <c r="B310" s="160" t="s">
        <v>162</v>
      </c>
      <c r="C310" s="144"/>
      <c r="D310" s="26">
        <f>D307-D308+D309</f>
        <v>-2704361.2800000003</v>
      </c>
      <c r="E310" s="26">
        <f>E307-E308+E309</f>
        <v>-3325478.9600000004</v>
      </c>
    </row>
    <row r="311" spans="1:10" ht="12" customHeight="1">
      <c r="A311" s="37"/>
      <c r="B311" s="18"/>
      <c r="C311" s="63"/>
      <c r="D311" s="42"/>
      <c r="E311" s="42"/>
    </row>
    <row r="312" spans="1:10" ht="12" customHeight="1">
      <c r="A312" s="37"/>
      <c r="B312" s="18"/>
      <c r="C312" s="63"/>
      <c r="D312" s="42"/>
      <c r="E312" s="42"/>
    </row>
    <row r="313" spans="1:10" s="45" customFormat="1" ht="42" customHeight="1">
      <c r="A313" s="14" t="s">
        <v>163</v>
      </c>
      <c r="B313" s="137" t="s">
        <v>164</v>
      </c>
      <c r="C313" s="150"/>
      <c r="D313" s="74"/>
      <c r="E313" s="74"/>
      <c r="I313" s="16"/>
      <c r="J313" s="16"/>
    </row>
    <row r="314" spans="1:10" ht="12" customHeight="1" thickBot="1">
      <c r="I314" s="45"/>
      <c r="J314" s="45"/>
    </row>
    <row r="315" spans="1:10" ht="19.899999999999999" customHeight="1">
      <c r="A315" s="100"/>
      <c r="B315" s="179" t="s">
        <v>165</v>
      </c>
      <c r="C315" s="170"/>
      <c r="D315" s="125">
        <f>+'[1]CE_20_19 ANALITICO_LAVORO'!B430</f>
        <v>0</v>
      </c>
      <c r="E315" s="125">
        <f>+'[1]CE_20_19 ANALITICO_LAVORO'!C430</f>
        <v>0</v>
      </c>
    </row>
    <row r="316" spans="1:10" ht="19.899999999999999" customHeight="1" thickBot="1">
      <c r="A316" s="101"/>
      <c r="B316" s="153" t="s">
        <v>166</v>
      </c>
      <c r="C316" s="157"/>
      <c r="D316" s="117">
        <f>+'[1]CE_20_19 ANALITICO_LAVORO'!B434</f>
        <v>0</v>
      </c>
      <c r="E316" s="117">
        <f>+'[1]CE_20_19 ANALITICO_LAVORO'!C434</f>
        <v>0</v>
      </c>
    </row>
    <row r="317" spans="1:10" ht="31.15" customHeight="1" thickBot="1">
      <c r="A317" s="102"/>
      <c r="B317" s="160" t="s">
        <v>167</v>
      </c>
      <c r="C317" s="192"/>
      <c r="D317" s="103">
        <v>0</v>
      </c>
      <c r="E317" s="103">
        <v>0</v>
      </c>
    </row>
    <row r="318" spans="1:10" ht="12" customHeight="1">
      <c r="A318" s="37"/>
      <c r="B318" s="18"/>
      <c r="C318" s="63"/>
      <c r="D318" s="42"/>
      <c r="E318" s="42"/>
    </row>
    <row r="319" spans="1:10" ht="12" customHeight="1">
      <c r="A319" s="37"/>
      <c r="B319" s="18"/>
      <c r="C319" s="63"/>
      <c r="D319" s="42"/>
      <c r="E319" s="42"/>
    </row>
    <row r="320" spans="1:10" s="45" customFormat="1" ht="19.899999999999999" customHeight="1">
      <c r="A320" s="14" t="s">
        <v>168</v>
      </c>
      <c r="B320" s="137" t="s">
        <v>169</v>
      </c>
      <c r="C320" s="150"/>
      <c r="D320" s="74"/>
      <c r="E320" s="74"/>
      <c r="I320" s="16"/>
      <c r="J320" s="16"/>
    </row>
    <row r="321" spans="1:10" ht="12" customHeight="1" thickBot="1">
      <c r="I321" s="45"/>
      <c r="J321" s="45"/>
    </row>
    <row r="322" spans="1:10" ht="19.899999999999999" customHeight="1">
      <c r="A322" s="100"/>
      <c r="B322" s="179" t="s">
        <v>170</v>
      </c>
      <c r="C322" s="170"/>
      <c r="D322" s="125">
        <f>+'[1]CE_20_19 ANALITICO_LAVORO'!B440</f>
        <v>3597281.13</v>
      </c>
      <c r="E322" s="125">
        <f>+'[1]CE_20_19 ANALITICO_LAVORO'!C440</f>
        <v>109800.22</v>
      </c>
    </row>
    <row r="323" spans="1:10" ht="19.899999999999999" customHeight="1" thickBot="1">
      <c r="A323" s="101"/>
      <c r="B323" s="153" t="s">
        <v>171</v>
      </c>
      <c r="C323" s="157"/>
      <c r="D323" s="117">
        <f>+'[1]CE_20_19 ANALITICO_LAVORO'!B454</f>
        <v>132775.34999999998</v>
      </c>
      <c r="E323" s="117">
        <f>+'[1]CE_20_19 ANALITICO_LAVORO'!C454</f>
        <v>229277.75</v>
      </c>
    </row>
    <row r="324" spans="1:10" ht="19.899999999999999" customHeight="1" thickBot="1">
      <c r="A324" s="102"/>
      <c r="B324" s="160" t="s">
        <v>172</v>
      </c>
      <c r="C324" s="144"/>
      <c r="D324" s="104">
        <f>+D322-D323</f>
        <v>3464505.78</v>
      </c>
      <c r="E324" s="104">
        <f>+E322-E323</f>
        <v>-119477.53</v>
      </c>
      <c r="F324" s="27"/>
    </row>
    <row r="325" spans="1:10" ht="12" customHeight="1"/>
    <row r="326" spans="1:10" ht="12" customHeight="1" thickBot="1"/>
    <row r="327" spans="1:10" s="45" customFormat="1" ht="37.15" customHeight="1" thickBot="1">
      <c r="A327" s="79"/>
      <c r="B327" s="178" t="s">
        <v>173</v>
      </c>
      <c r="C327" s="149"/>
      <c r="D327" s="44">
        <f>+D303+D310+D317+D324</f>
        <v>10491150.75999999</v>
      </c>
      <c r="E327" s="44">
        <f>+E303+E310+E317+E324</f>
        <v>7028835.590000012</v>
      </c>
      <c r="I327" s="16"/>
      <c r="J327" s="16"/>
    </row>
    <row r="328" spans="1:10" ht="12" customHeight="1">
      <c r="I328" s="45"/>
      <c r="J328" s="45"/>
    </row>
    <row r="329" spans="1:10" ht="12" customHeight="1" thickBot="1"/>
    <row r="330" spans="1:10" ht="40.9" customHeight="1" thickBot="1">
      <c r="A330" s="79" t="s">
        <v>174</v>
      </c>
      <c r="B330" s="143" t="s">
        <v>175</v>
      </c>
      <c r="C330" s="191"/>
      <c r="D330" s="26">
        <f>+'[1]CE_20_19 ANALITICO_LAVORO'!B477</f>
        <v>6987603.3499999996</v>
      </c>
      <c r="E330" s="26">
        <f>+'[1]CE_20_19 ANALITICO_LAVORO'!C477</f>
        <v>6671410.2400000002</v>
      </c>
    </row>
    <row r="331" spans="1:10" ht="12" customHeight="1"/>
    <row r="332" spans="1:10" ht="12" customHeight="1" thickBot="1"/>
    <row r="333" spans="1:10" s="45" customFormat="1" ht="19.899999999999999" customHeight="1" thickBot="1">
      <c r="A333" s="105"/>
      <c r="B333" s="106" t="s">
        <v>176</v>
      </c>
      <c r="C333" s="106"/>
      <c r="D333" s="44">
        <f>+D327-D330</f>
        <v>3503547.4099999908</v>
      </c>
      <c r="E333" s="44">
        <f>+E327-E330</f>
        <v>357425.35000001173</v>
      </c>
      <c r="I333" s="16"/>
      <c r="J333" s="16"/>
    </row>
    <row r="334" spans="1:10" ht="19.899999999999999" customHeight="1">
      <c r="D334" s="77"/>
      <c r="E334" s="27"/>
      <c r="I334" s="45"/>
      <c r="J334" s="45"/>
    </row>
    <row r="335" spans="1:10" ht="19.899999999999999" customHeight="1">
      <c r="D335" s="27"/>
      <c r="E335" s="27"/>
    </row>
    <row r="336" spans="1:10" ht="19.899999999999999" customHeight="1">
      <c r="D336" s="27"/>
      <c r="E336" s="27"/>
    </row>
  </sheetData>
  <mergeCells count="160">
    <mergeCell ref="B323:C323"/>
    <mergeCell ref="B324:C324"/>
    <mergeCell ref="B327:C327"/>
    <mergeCell ref="B330:C330"/>
    <mergeCell ref="B313:C313"/>
    <mergeCell ref="B315:C315"/>
    <mergeCell ref="B316:C316"/>
    <mergeCell ref="B317:C317"/>
    <mergeCell ref="B320:C320"/>
    <mergeCell ref="B322:C322"/>
    <mergeCell ref="B303:C303"/>
    <mergeCell ref="B305:C305"/>
    <mergeCell ref="B307:C307"/>
    <mergeCell ref="B308:C308"/>
    <mergeCell ref="B309:C309"/>
    <mergeCell ref="B310:C310"/>
    <mergeCell ref="B282:C282"/>
    <mergeCell ref="B283:C283"/>
    <mergeCell ref="B284:C284"/>
    <mergeCell ref="B295:C295"/>
    <mergeCell ref="B298:C298"/>
    <mergeCell ref="B300:C300"/>
    <mergeCell ref="B273:C273"/>
    <mergeCell ref="B274:C274"/>
    <mergeCell ref="B275:C275"/>
    <mergeCell ref="B278:C278"/>
    <mergeCell ref="B280:C280"/>
    <mergeCell ref="B281:C281"/>
    <mergeCell ref="B267:C267"/>
    <mergeCell ref="B268:C268"/>
    <mergeCell ref="B269:C269"/>
    <mergeCell ref="B270:C270"/>
    <mergeCell ref="B271:C271"/>
    <mergeCell ref="B272:C272"/>
    <mergeCell ref="B258:C258"/>
    <mergeCell ref="B261:C261"/>
    <mergeCell ref="B263:C263"/>
    <mergeCell ref="B264:C264"/>
    <mergeCell ref="B265:C265"/>
    <mergeCell ref="B266:C266"/>
    <mergeCell ref="B250:C250"/>
    <mergeCell ref="B251:C251"/>
    <mergeCell ref="B252:C252"/>
    <mergeCell ref="B253:C253"/>
    <mergeCell ref="B254:C254"/>
    <mergeCell ref="B256:C256"/>
    <mergeCell ref="B233:C233"/>
    <mergeCell ref="A236:C236"/>
    <mergeCell ref="B245:C245"/>
    <mergeCell ref="B247:C247"/>
    <mergeCell ref="B248:C248"/>
    <mergeCell ref="B249:C249"/>
    <mergeCell ref="B217:C217"/>
    <mergeCell ref="B218:C218"/>
    <mergeCell ref="B221:C221"/>
    <mergeCell ref="B224:C224"/>
    <mergeCell ref="B227:C227"/>
    <mergeCell ref="B230:C230"/>
    <mergeCell ref="B211:C211"/>
    <mergeCell ref="B212:C212"/>
    <mergeCell ref="B213:C213"/>
    <mergeCell ref="B214:C214"/>
    <mergeCell ref="B215:C215"/>
    <mergeCell ref="B216:C216"/>
    <mergeCell ref="B201:C201"/>
    <mergeCell ref="B203:C203"/>
    <mergeCell ref="B204:C204"/>
    <mergeCell ref="B205:C205"/>
    <mergeCell ref="B206:C206"/>
    <mergeCell ref="B209:C209"/>
    <mergeCell ref="B184:C184"/>
    <mergeCell ref="B185:C185"/>
    <mergeCell ref="A188:C188"/>
    <mergeCell ref="A190:C190"/>
    <mergeCell ref="A197:C197"/>
    <mergeCell ref="B199:C199"/>
    <mergeCell ref="B161:C161"/>
    <mergeCell ref="B164:C164"/>
    <mergeCell ref="B167:C167"/>
    <mergeCell ref="B168:C168"/>
    <mergeCell ref="B169:C169"/>
    <mergeCell ref="B182:C182"/>
    <mergeCell ref="B155:C155"/>
    <mergeCell ref="B156:C156"/>
    <mergeCell ref="B157:C157"/>
    <mergeCell ref="B158:C158"/>
    <mergeCell ref="B159:C159"/>
    <mergeCell ref="B160:C160"/>
    <mergeCell ref="B149:C149"/>
    <mergeCell ref="B150:C150"/>
    <mergeCell ref="B151:C151"/>
    <mergeCell ref="B152:C152"/>
    <mergeCell ref="B153:C153"/>
    <mergeCell ref="B154:C154"/>
    <mergeCell ref="B133:C133"/>
    <mergeCell ref="A136:C136"/>
    <mergeCell ref="B140:C140"/>
    <mergeCell ref="B143:C143"/>
    <mergeCell ref="B146:C146"/>
    <mergeCell ref="B148:C148"/>
    <mergeCell ref="B123:C123"/>
    <mergeCell ref="B124:C124"/>
    <mergeCell ref="B128:C128"/>
    <mergeCell ref="B130:C130"/>
    <mergeCell ref="B131:C131"/>
    <mergeCell ref="B132:C132"/>
    <mergeCell ref="A109:B109"/>
    <mergeCell ref="B113:C113"/>
    <mergeCell ref="B115:C115"/>
    <mergeCell ref="B119:C119"/>
    <mergeCell ref="B121:C121"/>
    <mergeCell ref="B122:C122"/>
    <mergeCell ref="A89:C89"/>
    <mergeCell ref="B92:C92"/>
    <mergeCell ref="B94:C94"/>
    <mergeCell ref="A96:C96"/>
    <mergeCell ref="A99:C99"/>
    <mergeCell ref="A101:C101"/>
    <mergeCell ref="B69:C69"/>
    <mergeCell ref="B70:C70"/>
    <mergeCell ref="B71:C71"/>
    <mergeCell ref="A74:C74"/>
    <mergeCell ref="B85:C85"/>
    <mergeCell ref="B87:C87"/>
    <mergeCell ref="B58:C58"/>
    <mergeCell ref="B59:C59"/>
    <mergeCell ref="B60:C60"/>
    <mergeCell ref="B61:C61"/>
    <mergeCell ref="B64:C64"/>
    <mergeCell ref="B67:C67"/>
    <mergeCell ref="B52:C52"/>
    <mergeCell ref="B53:C53"/>
    <mergeCell ref="B54:C54"/>
    <mergeCell ref="B55:C55"/>
    <mergeCell ref="B56:C56"/>
    <mergeCell ref="B57:C57"/>
    <mergeCell ref="A39:C39"/>
    <mergeCell ref="B42:C42"/>
    <mergeCell ref="B47:C47"/>
    <mergeCell ref="B49:C49"/>
    <mergeCell ref="B50:C50"/>
    <mergeCell ref="B51:C51"/>
    <mergeCell ref="B31:C31"/>
    <mergeCell ref="B32:C32"/>
    <mergeCell ref="B33:C33"/>
    <mergeCell ref="B18:C18"/>
    <mergeCell ref="B19:C19"/>
    <mergeCell ref="B20:C20"/>
    <mergeCell ref="B21:C21"/>
    <mergeCell ref="B26:C26"/>
    <mergeCell ref="B27:C27"/>
    <mergeCell ref="C3:D3"/>
    <mergeCell ref="A8:C8"/>
    <mergeCell ref="A10:B10"/>
    <mergeCell ref="B12:C12"/>
    <mergeCell ref="B16:C16"/>
    <mergeCell ref="B17:C17"/>
    <mergeCell ref="B28:C28"/>
    <mergeCell ref="B29:C29"/>
    <mergeCell ref="B30:C30"/>
  </mergeCells>
  <printOptions horizontalCentered="1"/>
  <pageMargins left="0" right="0" top="0.59055118110236227" bottom="0.59055118110236227" header="0" footer="0"/>
  <pageSetup paperSize="9" scale="61" firstPageNumber="0" fitToWidth="0" fitToHeight="0" orientation="portrait" r:id="rId1"/>
  <headerFooter scaleWithDoc="0" alignWithMargins="0">
    <oddFooter>&amp;C&amp;"Arial,Grassetto"&amp;12&amp;P</oddFooter>
  </headerFooter>
  <rowBreaks count="6" manualBreakCount="6">
    <brk id="74" max="4" man="1"/>
    <brk id="102" max="16383" man="1"/>
    <brk id="172" max="4" man="1"/>
    <brk id="190" max="4" man="1"/>
    <brk id="237" max="16383" man="1"/>
    <brk id="285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AA393EDB39C9948BE1C717340D77D36" ma:contentTypeVersion="8" ma:contentTypeDescription="Creare un nuovo documento." ma:contentTypeScope="" ma:versionID="0f50f37e6377a375266e1f86d6a1d3d9">
  <xsd:schema xmlns:xsd="http://www.w3.org/2001/XMLSchema" xmlns:xs="http://www.w3.org/2001/XMLSchema" xmlns:p="http://schemas.microsoft.com/office/2006/metadata/properties" xmlns:ns3="235f3ab5-30f2-49bc-9cd2-e4d18e05131c" targetNamespace="http://schemas.microsoft.com/office/2006/metadata/properties" ma:root="true" ma:fieldsID="5142056257d0cd8a7958cb84c26a3b8f" ns3:_="">
    <xsd:import namespace="235f3ab5-30f2-49bc-9cd2-e4d18e05131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5f3ab5-30f2-49bc-9cd2-e4d18e0513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A19BCB5-F258-4867-837D-9015AAE5D6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8C8CB08-0295-4043-9D31-7B5CF55CB8A3}">
  <ds:schemaRefs>
    <ds:schemaRef ds:uri="235f3ab5-30f2-49bc-9cd2-e4d18e05131c"/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39CA948A-8370-4E3D-8AF5-7AD8EF9ED4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5f3ab5-30f2-49bc-9cd2-e4d18e0513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Bilancio esercizio 2020</vt:lpstr>
      <vt:lpstr>'Bilancio esercizio 2020'!Area_stampa</vt:lpstr>
    </vt:vector>
  </TitlesOfParts>
  <Manager/>
  <Company>Università degli studi Roma Tre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Patrizia Rosi</dc:creator>
  <cp:keywords/>
  <dc:description/>
  <cp:lastModifiedBy>Ruben Rispoli</cp:lastModifiedBy>
  <cp:revision/>
  <cp:lastPrinted>2021-05-27T13:19:26Z</cp:lastPrinted>
  <dcterms:created xsi:type="dcterms:W3CDTF">2021-05-14T10:03:00Z</dcterms:created>
  <dcterms:modified xsi:type="dcterms:W3CDTF">2021-05-28T13:03:58Z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0x0101004AA393EDB39C9948BE1C717340D77D36</vt:lpwstr>
  </property>
</Properties>
</file>